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uckova\Desktop\"/>
    </mc:Choice>
  </mc:AlternateContent>
  <bookViews>
    <workbookView xWindow="0" yWindow="0" windowWidth="24000" windowHeight="9600" tabRatio="844" firstSheet="1" activeTab="3"/>
  </bookViews>
  <sheets>
    <sheet name="Návod" sheetId="98" r:id="rId1"/>
    <sheet name="Rodinne tymy" sheetId="97" r:id="rId2"/>
    <sheet name="Jednotlivci-deti" sheetId="100" r:id="rId3"/>
    <sheet name="Jednotlivci-rodice" sheetId="99" r:id="rId4"/>
  </sheets>
  <definedNames>
    <definedName name="_xlnm.Print_Area" localSheetId="0">Návod!$A$1:$J$79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97" l="1"/>
  <c r="H284" i="97"/>
  <c r="G55" i="99"/>
  <c r="H278" i="97"/>
  <c r="H271" i="97"/>
  <c r="H158" i="97"/>
  <c r="H206" i="97"/>
  <c r="G51" i="99" s="1"/>
  <c r="H254" i="97"/>
  <c r="H164" i="97"/>
  <c r="G37" i="99" s="1"/>
  <c r="H68" i="97"/>
  <c r="H26" i="97"/>
  <c r="H86" i="97"/>
  <c r="G22" i="99" s="1"/>
  <c r="H146" i="97"/>
  <c r="H20" i="97"/>
  <c r="G20" i="99" s="1"/>
  <c r="H218" i="97"/>
  <c r="G43" i="99" s="1"/>
  <c r="H248" i="97"/>
  <c r="H92" i="97"/>
  <c r="H200" i="97"/>
  <c r="H188" i="97"/>
  <c r="H182" i="97"/>
  <c r="H44" i="97"/>
  <c r="H14" i="97"/>
  <c r="G12" i="99" s="1"/>
  <c r="H230" i="97"/>
  <c r="H74" i="97"/>
  <c r="H194" i="97"/>
  <c r="H259" i="97"/>
  <c r="H176" i="97"/>
  <c r="H122" i="97"/>
  <c r="H236" i="97"/>
  <c r="H134" i="97"/>
  <c r="H265" i="97"/>
  <c r="H116" i="97"/>
  <c r="H98" i="97"/>
  <c r="H62" i="97"/>
  <c r="H110" i="97"/>
  <c r="H38" i="97"/>
  <c r="G15" i="99" s="1"/>
  <c r="H104" i="97"/>
  <c r="H128" i="97"/>
  <c r="H56" i="97"/>
  <c r="H170" i="97"/>
  <c r="H212" i="97"/>
  <c r="H50" i="97"/>
  <c r="H224" i="97"/>
  <c r="H242" i="97"/>
  <c r="H140" i="97"/>
  <c r="G17" i="99" s="1"/>
  <c r="H32" i="97"/>
  <c r="H152" i="97"/>
  <c r="G21" i="99" s="1"/>
  <c r="K169" i="97"/>
  <c r="M169" i="97"/>
  <c r="O169" i="97"/>
  <c r="Q169" i="97"/>
  <c r="S169" i="97"/>
  <c r="S35" i="100" s="1"/>
  <c r="U169" i="97"/>
  <c r="U35" i="100" s="1"/>
  <c r="W169" i="97"/>
  <c r="Y169" i="97"/>
  <c r="AA169" i="97"/>
  <c r="AF169" i="97"/>
  <c r="AE169" i="97" s="1"/>
  <c r="K170" i="97"/>
  <c r="M170" i="97"/>
  <c r="O170" i="97"/>
  <c r="Q170" i="97"/>
  <c r="S170" i="97"/>
  <c r="S36" i="99" s="1"/>
  <c r="U170" i="97"/>
  <c r="W170" i="97"/>
  <c r="W36" i="99" s="1"/>
  <c r="Y170" i="97"/>
  <c r="Y36" i="99" s="1"/>
  <c r="AA170" i="97"/>
  <c r="AA36" i="99" s="1"/>
  <c r="AF170" i="97"/>
  <c r="K211" i="97"/>
  <c r="M211" i="97"/>
  <c r="O211" i="97"/>
  <c r="Q211" i="97"/>
  <c r="S211" i="97"/>
  <c r="U211" i="97"/>
  <c r="W211" i="97"/>
  <c r="Y211" i="97"/>
  <c r="AA211" i="97"/>
  <c r="AF211" i="97"/>
  <c r="AE211" i="97" s="1"/>
  <c r="K212" i="97"/>
  <c r="M212" i="97"/>
  <c r="O212" i="97"/>
  <c r="Q212" i="97"/>
  <c r="S212" i="97"/>
  <c r="U212" i="97"/>
  <c r="W212" i="97"/>
  <c r="Y212" i="97"/>
  <c r="AA212" i="97"/>
  <c r="AF212" i="97"/>
  <c r="K49" i="97"/>
  <c r="K15" i="100" s="1"/>
  <c r="M49" i="97"/>
  <c r="M15" i="100" s="1"/>
  <c r="O49" i="97"/>
  <c r="Q49" i="97"/>
  <c r="S49" i="97"/>
  <c r="S15" i="100" s="1"/>
  <c r="U49" i="97"/>
  <c r="W49" i="97"/>
  <c r="Y49" i="97"/>
  <c r="AA49" i="97"/>
  <c r="AA15" i="100" s="1"/>
  <c r="AF49" i="97"/>
  <c r="AE49" i="97" s="1"/>
  <c r="K50" i="97"/>
  <c r="M50" i="97"/>
  <c r="O50" i="97"/>
  <c r="O17" i="99" s="1"/>
  <c r="Q50" i="97"/>
  <c r="S50" i="97"/>
  <c r="U50" i="97"/>
  <c r="W50" i="97"/>
  <c r="Y50" i="97"/>
  <c r="AA50" i="97"/>
  <c r="AA17" i="99" s="1"/>
  <c r="AF50" i="97"/>
  <c r="K223" i="97"/>
  <c r="M223" i="97"/>
  <c r="O223" i="97"/>
  <c r="Q223" i="97"/>
  <c r="S223" i="97"/>
  <c r="U223" i="97"/>
  <c r="W223" i="97"/>
  <c r="Y223" i="97"/>
  <c r="AA223" i="97"/>
  <c r="AF223" i="97"/>
  <c r="AE223" i="97" s="1"/>
  <c r="K224" i="97"/>
  <c r="M224" i="97"/>
  <c r="O224" i="97"/>
  <c r="Q224" i="97"/>
  <c r="S224" i="97"/>
  <c r="U224" i="97"/>
  <c r="W224" i="97"/>
  <c r="Y224" i="97"/>
  <c r="AA224" i="97"/>
  <c r="AF224" i="97"/>
  <c r="K241" i="97"/>
  <c r="M241" i="97"/>
  <c r="O241" i="97"/>
  <c r="Q241" i="97"/>
  <c r="S241" i="97"/>
  <c r="U241" i="97"/>
  <c r="W241" i="97"/>
  <c r="Y241" i="97"/>
  <c r="AA241" i="97"/>
  <c r="AF241" i="97"/>
  <c r="AE241" i="97" s="1"/>
  <c r="AE35" i="100" s="1"/>
  <c r="K242" i="97"/>
  <c r="M242" i="97"/>
  <c r="O242" i="97"/>
  <c r="Q242" i="97"/>
  <c r="S242" i="97"/>
  <c r="U242" i="97"/>
  <c r="W242" i="97"/>
  <c r="Y242" i="97"/>
  <c r="AA242" i="97"/>
  <c r="AF242" i="97"/>
  <c r="K139" i="97"/>
  <c r="K42" i="100" s="1"/>
  <c r="M139" i="97"/>
  <c r="O139" i="97"/>
  <c r="O42" i="100" s="1"/>
  <c r="Q139" i="97"/>
  <c r="S139" i="97"/>
  <c r="S42" i="100" s="1"/>
  <c r="U139" i="97"/>
  <c r="W139" i="97"/>
  <c r="W42" i="100" s="1"/>
  <c r="Y139" i="97"/>
  <c r="AA139" i="97"/>
  <c r="AA42" i="100" s="1"/>
  <c r="AF139" i="97"/>
  <c r="AE139" i="97" s="1"/>
  <c r="K140" i="97"/>
  <c r="K26" i="99" s="1"/>
  <c r="M140" i="97"/>
  <c r="O140" i="97"/>
  <c r="O26" i="99" s="1"/>
  <c r="Q140" i="97"/>
  <c r="S140" i="97"/>
  <c r="U140" i="97"/>
  <c r="W140" i="97"/>
  <c r="W26" i="99" s="1"/>
  <c r="Y140" i="97"/>
  <c r="Y17" i="99" s="1"/>
  <c r="AA140" i="97"/>
  <c r="AF140" i="97"/>
  <c r="K31" i="97"/>
  <c r="K13" i="100" s="1"/>
  <c r="M31" i="97"/>
  <c r="O31" i="97"/>
  <c r="O13" i="100" s="1"/>
  <c r="Q31" i="97"/>
  <c r="S31" i="97"/>
  <c r="S13" i="100" s="1"/>
  <c r="U31" i="97"/>
  <c r="W31" i="97"/>
  <c r="W13" i="100" s="1"/>
  <c r="Y31" i="97"/>
  <c r="AA31" i="97"/>
  <c r="AA13" i="100" s="1"/>
  <c r="AF31" i="97"/>
  <c r="AE31" i="97" s="1"/>
  <c r="K32" i="97"/>
  <c r="M32" i="97"/>
  <c r="O32" i="97"/>
  <c r="O16" i="99" s="1"/>
  <c r="Q32" i="97"/>
  <c r="S32" i="97"/>
  <c r="S16" i="99" s="1"/>
  <c r="U32" i="97"/>
  <c r="W32" i="97"/>
  <c r="W16" i="99" s="1"/>
  <c r="Y32" i="97"/>
  <c r="AA32" i="97"/>
  <c r="AA16" i="99" s="1"/>
  <c r="AF32" i="97"/>
  <c r="K151" i="97"/>
  <c r="K47" i="100" s="1"/>
  <c r="M151" i="97"/>
  <c r="O151" i="97"/>
  <c r="O47" i="100" s="1"/>
  <c r="Q151" i="97"/>
  <c r="S151" i="97"/>
  <c r="S47" i="100" s="1"/>
  <c r="U151" i="97"/>
  <c r="W151" i="97"/>
  <c r="Y151" i="97"/>
  <c r="AA151" i="97"/>
  <c r="AA47" i="100" s="1"/>
  <c r="AF151" i="97"/>
  <c r="AE151" i="97" s="1"/>
  <c r="AE47" i="100" s="1"/>
  <c r="K152" i="97"/>
  <c r="M152" i="97"/>
  <c r="O152" i="97"/>
  <c r="O21" i="99" s="1"/>
  <c r="Q152" i="97"/>
  <c r="Q21" i="99" s="1"/>
  <c r="S152" i="97"/>
  <c r="S21" i="99" s="1"/>
  <c r="U152" i="97"/>
  <c r="W152" i="97"/>
  <c r="W21" i="99" s="1"/>
  <c r="Y152" i="97"/>
  <c r="AA152" i="97"/>
  <c r="AA21" i="99" s="1"/>
  <c r="AF152" i="97"/>
  <c r="D3" i="99"/>
  <c r="D3" i="100"/>
  <c r="G16" i="99"/>
  <c r="G13" i="99"/>
  <c r="G33" i="99"/>
  <c r="G19" i="99"/>
  <c r="G24" i="99"/>
  <c r="G32" i="99"/>
  <c r="G28" i="99"/>
  <c r="G27" i="99"/>
  <c r="G35" i="99"/>
  <c r="G44" i="99"/>
  <c r="G29" i="99"/>
  <c r="G45" i="99"/>
  <c r="G42" i="99"/>
  <c r="G47" i="99"/>
  <c r="G50" i="99"/>
  <c r="G54" i="99"/>
  <c r="G56" i="99"/>
  <c r="D12" i="99"/>
  <c r="E12" i="99"/>
  <c r="D20" i="99"/>
  <c r="E20" i="99"/>
  <c r="D14" i="99"/>
  <c r="E14" i="99"/>
  <c r="D16" i="99"/>
  <c r="E16" i="99"/>
  <c r="D15" i="99"/>
  <c r="E15" i="99"/>
  <c r="D11" i="99"/>
  <c r="E11" i="99"/>
  <c r="D17" i="99"/>
  <c r="E17" i="99"/>
  <c r="D13" i="99"/>
  <c r="E13" i="99"/>
  <c r="D18" i="99"/>
  <c r="E18" i="99"/>
  <c r="D31" i="99"/>
  <c r="E31" i="99"/>
  <c r="D10" i="99"/>
  <c r="E10" i="99"/>
  <c r="D33" i="99"/>
  <c r="E33" i="99"/>
  <c r="D22" i="99"/>
  <c r="E22" i="99"/>
  <c r="D19" i="99"/>
  <c r="E19" i="99"/>
  <c r="D23" i="99"/>
  <c r="E23" i="99"/>
  <c r="D24" i="99"/>
  <c r="E24" i="99"/>
  <c r="D32" i="99"/>
  <c r="E32" i="99"/>
  <c r="D41" i="99"/>
  <c r="E41" i="99"/>
  <c r="D30" i="99"/>
  <c r="E30" i="99"/>
  <c r="D28" i="99"/>
  <c r="E28" i="99"/>
  <c r="D25" i="99"/>
  <c r="E25" i="99"/>
  <c r="D26" i="99"/>
  <c r="E26" i="99"/>
  <c r="D39" i="99"/>
  <c r="E39" i="99"/>
  <c r="D21" i="99"/>
  <c r="E21" i="99"/>
  <c r="D27" i="99"/>
  <c r="E27" i="99"/>
  <c r="D37" i="99"/>
  <c r="E37" i="99"/>
  <c r="D36" i="99"/>
  <c r="E36" i="99"/>
  <c r="D35" i="99"/>
  <c r="E35" i="99"/>
  <c r="D44" i="99"/>
  <c r="E44" i="99"/>
  <c r="D29" i="99"/>
  <c r="E29" i="99"/>
  <c r="D40" i="99"/>
  <c r="E40" i="99"/>
  <c r="D45" i="99"/>
  <c r="E45" i="99"/>
  <c r="D42" i="99"/>
  <c r="E42" i="99"/>
  <c r="D38" i="99"/>
  <c r="E38" i="99"/>
  <c r="D43" i="99"/>
  <c r="E43" i="99"/>
  <c r="D34" i="99"/>
  <c r="E34" i="99"/>
  <c r="D47" i="99"/>
  <c r="E47" i="99"/>
  <c r="D46" i="99"/>
  <c r="E46" i="99"/>
  <c r="D48" i="99"/>
  <c r="E48" i="99"/>
  <c r="D49" i="99"/>
  <c r="E49" i="99"/>
  <c r="D50" i="99"/>
  <c r="E50" i="99"/>
  <c r="D51" i="99"/>
  <c r="E51" i="99"/>
  <c r="D52" i="99"/>
  <c r="E52" i="99"/>
  <c r="D53" i="99"/>
  <c r="E53" i="99"/>
  <c r="D54" i="99"/>
  <c r="E54" i="99"/>
  <c r="D55" i="99"/>
  <c r="E55" i="99"/>
  <c r="D56" i="99"/>
  <c r="E56" i="99"/>
  <c r="D57" i="99"/>
  <c r="E57" i="99"/>
  <c r="G16" i="100"/>
  <c r="G10" i="100"/>
  <c r="G17" i="100"/>
  <c r="G13" i="100"/>
  <c r="G19" i="100"/>
  <c r="G24" i="100"/>
  <c r="G15" i="100"/>
  <c r="G34" i="100"/>
  <c r="G22" i="100"/>
  <c r="G11" i="100"/>
  <c r="G43" i="100"/>
  <c r="G12" i="100"/>
  <c r="G23" i="100"/>
  <c r="G30" i="100"/>
  <c r="G27" i="100"/>
  <c r="G31" i="100"/>
  <c r="G29" i="100"/>
  <c r="G14" i="100"/>
  <c r="G32" i="100"/>
  <c r="G36" i="100"/>
  <c r="G39" i="100"/>
  <c r="G42" i="100"/>
  <c r="G20" i="100"/>
  <c r="G47" i="100"/>
  <c r="G45" i="100"/>
  <c r="G33" i="100"/>
  <c r="G35" i="100"/>
  <c r="G37" i="100"/>
  <c r="G26" i="100"/>
  <c r="G48" i="100"/>
  <c r="G38" i="100"/>
  <c r="G25" i="100"/>
  <c r="G40" i="100"/>
  <c r="G44" i="100"/>
  <c r="G46" i="100"/>
  <c r="G50" i="100"/>
  <c r="G28" i="100"/>
  <c r="G49" i="100"/>
  <c r="G18" i="100"/>
  <c r="G21" i="100"/>
  <c r="G41" i="100"/>
  <c r="E16" i="100"/>
  <c r="E10" i="100"/>
  <c r="E17" i="100"/>
  <c r="E13" i="100"/>
  <c r="E19" i="100"/>
  <c r="E24" i="100"/>
  <c r="E15" i="100"/>
  <c r="E34" i="100"/>
  <c r="E22" i="100"/>
  <c r="E11" i="100"/>
  <c r="E43" i="100"/>
  <c r="E12" i="100"/>
  <c r="E23" i="100"/>
  <c r="E30" i="100"/>
  <c r="E27" i="100"/>
  <c r="E31" i="100"/>
  <c r="E29" i="100"/>
  <c r="E14" i="100"/>
  <c r="E32" i="100"/>
  <c r="E36" i="100"/>
  <c r="E39" i="100"/>
  <c r="E42" i="100"/>
  <c r="E20" i="100"/>
  <c r="E47" i="100"/>
  <c r="E45" i="100"/>
  <c r="E33" i="100"/>
  <c r="E35" i="100"/>
  <c r="E37" i="100"/>
  <c r="E26" i="100"/>
  <c r="E48" i="100"/>
  <c r="E38" i="100"/>
  <c r="E25" i="100"/>
  <c r="E40" i="100"/>
  <c r="E44" i="100"/>
  <c r="E46" i="100"/>
  <c r="E50" i="100"/>
  <c r="E28" i="100"/>
  <c r="E49" i="100"/>
  <c r="E18" i="100"/>
  <c r="E21" i="100"/>
  <c r="E41" i="100"/>
  <c r="D16" i="100"/>
  <c r="D10" i="100"/>
  <c r="D17" i="100"/>
  <c r="D13" i="100"/>
  <c r="D19" i="100"/>
  <c r="D24" i="100"/>
  <c r="D15" i="100"/>
  <c r="D34" i="100"/>
  <c r="D22" i="100"/>
  <c r="D11" i="100"/>
  <c r="D43" i="100"/>
  <c r="D12" i="100"/>
  <c r="D23" i="100"/>
  <c r="D30" i="100"/>
  <c r="D27" i="100"/>
  <c r="D31" i="100"/>
  <c r="D29" i="100"/>
  <c r="D14" i="100"/>
  <c r="D32" i="100"/>
  <c r="D36" i="100"/>
  <c r="D39" i="100"/>
  <c r="D42" i="100"/>
  <c r="D20" i="100"/>
  <c r="D47" i="100"/>
  <c r="D45" i="100"/>
  <c r="D33" i="100"/>
  <c r="D35" i="100"/>
  <c r="D37" i="100"/>
  <c r="D26" i="100"/>
  <c r="D48" i="100"/>
  <c r="D38" i="100"/>
  <c r="D25" i="100"/>
  <c r="D40" i="100"/>
  <c r="D44" i="100"/>
  <c r="D46" i="100"/>
  <c r="D50" i="100"/>
  <c r="D28" i="100"/>
  <c r="D49" i="100"/>
  <c r="D18" i="100"/>
  <c r="D21" i="100"/>
  <c r="D41" i="100"/>
  <c r="K57" i="99"/>
  <c r="M57" i="99"/>
  <c r="O57" i="99"/>
  <c r="S57" i="99"/>
  <c r="U57" i="99"/>
  <c r="W57" i="99"/>
  <c r="Y57" i="99"/>
  <c r="AA57" i="99"/>
  <c r="AE57" i="99"/>
  <c r="AC57" i="99"/>
  <c r="AD57" i="99"/>
  <c r="AB57" i="99"/>
  <c r="Z57" i="99"/>
  <c r="X57" i="99"/>
  <c r="V57" i="99"/>
  <c r="T57" i="99"/>
  <c r="R57" i="99"/>
  <c r="P57" i="99"/>
  <c r="N57" i="99"/>
  <c r="L57" i="99"/>
  <c r="J57" i="99"/>
  <c r="I57" i="99"/>
  <c r="H57" i="99"/>
  <c r="F57" i="99"/>
  <c r="C57" i="99"/>
  <c r="B57" i="99"/>
  <c r="K56" i="99"/>
  <c r="M56" i="99"/>
  <c r="O56" i="99"/>
  <c r="Q56" i="99"/>
  <c r="S56" i="99"/>
  <c r="U56" i="99"/>
  <c r="W56" i="99"/>
  <c r="Y56" i="99"/>
  <c r="AA56" i="99"/>
  <c r="AC56" i="99"/>
  <c r="AD56" i="99"/>
  <c r="AB56" i="99"/>
  <c r="Z56" i="99"/>
  <c r="X56" i="99"/>
  <c r="V56" i="99"/>
  <c r="T56" i="99"/>
  <c r="R56" i="99"/>
  <c r="P56" i="99"/>
  <c r="N56" i="99"/>
  <c r="L56" i="99"/>
  <c r="J56" i="99"/>
  <c r="I56" i="99"/>
  <c r="H56" i="99"/>
  <c r="F56" i="99"/>
  <c r="C56" i="99"/>
  <c r="B56" i="99"/>
  <c r="K284" i="97"/>
  <c r="K55" i="99" s="1"/>
  <c r="M284" i="97"/>
  <c r="M55" i="99" s="1"/>
  <c r="O284" i="97"/>
  <c r="O55" i="99" s="1"/>
  <c r="Q284" i="97"/>
  <c r="S284" i="97"/>
  <c r="S55" i="99"/>
  <c r="U284" i="97"/>
  <c r="U55" i="99"/>
  <c r="W284" i="97"/>
  <c r="W55" i="99"/>
  <c r="Y284" i="97"/>
  <c r="Y55" i="99"/>
  <c r="AA284" i="97"/>
  <c r="AA55" i="99" s="1"/>
  <c r="AF284" i="97"/>
  <c r="AE284" i="97" s="1"/>
  <c r="AC55" i="99"/>
  <c r="AD55" i="99"/>
  <c r="AB55" i="99"/>
  <c r="Z55" i="99"/>
  <c r="X55" i="99"/>
  <c r="V55" i="99"/>
  <c r="T55" i="99"/>
  <c r="R55" i="99"/>
  <c r="P55" i="99"/>
  <c r="N55" i="99"/>
  <c r="L55" i="99"/>
  <c r="J55" i="99"/>
  <c r="AU284" i="97"/>
  <c r="I55" i="99"/>
  <c r="AT284" i="97"/>
  <c r="H55" i="99"/>
  <c r="F55" i="99"/>
  <c r="C55" i="99"/>
  <c r="B55" i="99"/>
  <c r="K278" i="97"/>
  <c r="K54" i="99" s="1"/>
  <c r="M278" i="97"/>
  <c r="M54" i="99" s="1"/>
  <c r="O278" i="97"/>
  <c r="O54" i="99" s="1"/>
  <c r="Q278" i="97"/>
  <c r="Q54" i="99" s="1"/>
  <c r="S278" i="97"/>
  <c r="S54" i="99" s="1"/>
  <c r="U278" i="97"/>
  <c r="U54" i="99" s="1"/>
  <c r="W278" i="97"/>
  <c r="W54" i="99" s="1"/>
  <c r="Y278" i="97"/>
  <c r="Y54" i="99" s="1"/>
  <c r="AA278" i="97"/>
  <c r="AA54" i="99" s="1"/>
  <c r="AF278" i="97"/>
  <c r="AE278" i="97" s="1"/>
  <c r="AC54" i="99"/>
  <c r="AD54" i="99"/>
  <c r="AB54" i="99"/>
  <c r="Z54" i="99"/>
  <c r="X54" i="99"/>
  <c r="V54" i="99"/>
  <c r="T54" i="99"/>
  <c r="R54" i="99"/>
  <c r="P54" i="99"/>
  <c r="N54" i="99"/>
  <c r="L54" i="99"/>
  <c r="J54" i="99"/>
  <c r="AU278" i="97"/>
  <c r="I54" i="99" s="1"/>
  <c r="AT278" i="97"/>
  <c r="H54" i="99" s="1"/>
  <c r="F54" i="99"/>
  <c r="C54" i="99"/>
  <c r="B54" i="99"/>
  <c r="K271" i="97"/>
  <c r="M271" i="97"/>
  <c r="O271" i="97"/>
  <c r="Q271" i="97"/>
  <c r="S271" i="97"/>
  <c r="U271" i="97"/>
  <c r="W271" i="97"/>
  <c r="Y271" i="97"/>
  <c r="AA271" i="97"/>
  <c r="AF271" i="97"/>
  <c r="AE271" i="97" s="1"/>
  <c r="AC53" i="99"/>
  <c r="AD53" i="99"/>
  <c r="AB53" i="99"/>
  <c r="Z53" i="99"/>
  <c r="X53" i="99"/>
  <c r="V53" i="99"/>
  <c r="T53" i="99"/>
  <c r="R53" i="99"/>
  <c r="P53" i="99"/>
  <c r="N53" i="99"/>
  <c r="L53" i="99"/>
  <c r="J53" i="99"/>
  <c r="AU271" i="97"/>
  <c r="I53" i="99" s="1"/>
  <c r="AT271" i="97"/>
  <c r="H53" i="99" s="1"/>
  <c r="F53" i="99"/>
  <c r="C53" i="99"/>
  <c r="B53" i="99"/>
  <c r="K158" i="97"/>
  <c r="K52" i="99" s="1"/>
  <c r="M158" i="97"/>
  <c r="M52" i="99" s="1"/>
  <c r="O158" i="97"/>
  <c r="O52" i="99" s="1"/>
  <c r="Q158" i="97"/>
  <c r="S158" i="97"/>
  <c r="S52" i="99" s="1"/>
  <c r="U158" i="97"/>
  <c r="U52" i="99" s="1"/>
  <c r="W158" i="97"/>
  <c r="W52" i="99" s="1"/>
  <c r="Y158" i="97"/>
  <c r="AA158" i="97"/>
  <c r="AA52" i="99" s="1"/>
  <c r="AF158" i="97"/>
  <c r="AC52" i="99"/>
  <c r="AD52" i="99"/>
  <c r="AB52" i="99"/>
  <c r="Z52" i="99"/>
  <c r="X52" i="99"/>
  <c r="V52" i="99"/>
  <c r="T52" i="99"/>
  <c r="R52" i="99"/>
  <c r="P52" i="99"/>
  <c r="N52" i="99"/>
  <c r="L52" i="99"/>
  <c r="J52" i="99"/>
  <c r="AU158" i="97"/>
  <c r="I52" i="99"/>
  <c r="AT158" i="97"/>
  <c r="H52" i="99"/>
  <c r="F52" i="99"/>
  <c r="C52" i="99"/>
  <c r="B52" i="99"/>
  <c r="K206" i="97"/>
  <c r="K51" i="99" s="1"/>
  <c r="M206" i="97"/>
  <c r="M51" i="99" s="1"/>
  <c r="O206" i="97"/>
  <c r="O51" i="99" s="1"/>
  <c r="Q206" i="97"/>
  <c r="S206" i="97"/>
  <c r="S51" i="99" s="1"/>
  <c r="U206" i="97"/>
  <c r="U51" i="99" s="1"/>
  <c r="W206" i="97"/>
  <c r="W51" i="99" s="1"/>
  <c r="Y206" i="97"/>
  <c r="Y51" i="99" s="1"/>
  <c r="AA206" i="97"/>
  <c r="AA51" i="99" s="1"/>
  <c r="AF206" i="97"/>
  <c r="AC51" i="99"/>
  <c r="AD51" i="99"/>
  <c r="AF51" i="99" s="1"/>
  <c r="AB51" i="99"/>
  <c r="Z51" i="99"/>
  <c r="X51" i="99"/>
  <c r="V51" i="99"/>
  <c r="T51" i="99"/>
  <c r="R51" i="99"/>
  <c r="P51" i="99"/>
  <c r="N51" i="99"/>
  <c r="L51" i="99"/>
  <c r="J51" i="99"/>
  <c r="AU206" i="97"/>
  <c r="I51" i="99" s="1"/>
  <c r="AT206" i="97"/>
  <c r="H51" i="99" s="1"/>
  <c r="F51" i="99"/>
  <c r="C51" i="99"/>
  <c r="B51" i="99"/>
  <c r="K254" i="97"/>
  <c r="K50" i="99" s="1"/>
  <c r="M254" i="97"/>
  <c r="M50" i="99"/>
  <c r="O254" i="97"/>
  <c r="O50" i="99"/>
  <c r="Q254" i="97"/>
  <c r="Q50" i="99"/>
  <c r="S254" i="97"/>
  <c r="S50" i="99"/>
  <c r="U254" i="97"/>
  <c r="U50" i="99"/>
  <c r="W254" i="97"/>
  <c r="W50" i="99"/>
  <c r="Y254" i="97"/>
  <c r="Y50" i="99"/>
  <c r="AA254" i="97"/>
  <c r="AA50" i="99"/>
  <c r="AF254" i="97"/>
  <c r="AC50" i="99"/>
  <c r="AD50" i="99"/>
  <c r="AB50" i="99"/>
  <c r="Z50" i="99"/>
  <c r="X50" i="99"/>
  <c r="V50" i="99"/>
  <c r="T50" i="99"/>
  <c r="R50" i="99"/>
  <c r="P50" i="99"/>
  <c r="N50" i="99"/>
  <c r="L50" i="99"/>
  <c r="J50" i="99"/>
  <c r="AU254" i="97"/>
  <c r="I50" i="99" s="1"/>
  <c r="AT254" i="97"/>
  <c r="H50" i="99" s="1"/>
  <c r="F50" i="99"/>
  <c r="C50" i="99"/>
  <c r="B50" i="99"/>
  <c r="K164" i="97"/>
  <c r="M164" i="97"/>
  <c r="O164" i="97"/>
  <c r="Q164" i="97"/>
  <c r="Q37" i="99" s="1"/>
  <c r="S164" i="97"/>
  <c r="U164" i="97"/>
  <c r="U37" i="99" s="1"/>
  <c r="W164" i="97"/>
  <c r="Y164" i="97"/>
  <c r="Y37" i="99" s="1"/>
  <c r="AA164" i="97"/>
  <c r="AF164" i="97"/>
  <c r="AC49" i="99"/>
  <c r="AD49" i="99"/>
  <c r="AB49" i="99"/>
  <c r="Z49" i="99"/>
  <c r="X49" i="99"/>
  <c r="V49" i="99"/>
  <c r="T49" i="99"/>
  <c r="R49" i="99"/>
  <c r="P49" i="99"/>
  <c r="N49" i="99"/>
  <c r="L49" i="99"/>
  <c r="J49" i="99"/>
  <c r="AU164" i="97"/>
  <c r="AT164" i="97"/>
  <c r="F49" i="99"/>
  <c r="C49" i="99"/>
  <c r="B49" i="99"/>
  <c r="K68" i="97"/>
  <c r="K31" i="99" s="1"/>
  <c r="M68" i="97"/>
  <c r="O68" i="97"/>
  <c r="Q68" i="97"/>
  <c r="S68" i="97"/>
  <c r="S31" i="99" s="1"/>
  <c r="U68" i="97"/>
  <c r="W68" i="97"/>
  <c r="Y68" i="97"/>
  <c r="AA68" i="97"/>
  <c r="AF68" i="97"/>
  <c r="AC48" i="99"/>
  <c r="AD48" i="99"/>
  <c r="AB48" i="99"/>
  <c r="Z48" i="99"/>
  <c r="X48" i="99"/>
  <c r="V48" i="99"/>
  <c r="T48" i="99"/>
  <c r="R48" i="99"/>
  <c r="P48" i="99"/>
  <c r="N48" i="99"/>
  <c r="L48" i="99"/>
  <c r="J48" i="99"/>
  <c r="AU68" i="97"/>
  <c r="I31" i="99" s="1"/>
  <c r="AT68" i="97"/>
  <c r="F48" i="99"/>
  <c r="C48" i="99"/>
  <c r="B48" i="99"/>
  <c r="K26" i="97"/>
  <c r="M26" i="97"/>
  <c r="M14" i="99" s="1"/>
  <c r="O26" i="97"/>
  <c r="Q26" i="97"/>
  <c r="S26" i="97"/>
  <c r="U26" i="97"/>
  <c r="W26" i="97"/>
  <c r="Y26" i="97"/>
  <c r="AA26" i="97"/>
  <c r="AF26" i="97"/>
  <c r="AC46" i="99"/>
  <c r="AD46" i="99"/>
  <c r="AB46" i="99"/>
  <c r="Z46" i="99"/>
  <c r="X46" i="99"/>
  <c r="V46" i="99"/>
  <c r="T46" i="99"/>
  <c r="R46" i="99"/>
  <c r="P46" i="99"/>
  <c r="N46" i="99"/>
  <c r="L46" i="99"/>
  <c r="J46" i="99"/>
  <c r="AU26" i="97"/>
  <c r="AT26" i="97"/>
  <c r="H14" i="99" s="1"/>
  <c r="F46" i="99"/>
  <c r="C46" i="99"/>
  <c r="B46" i="99"/>
  <c r="K86" i="97"/>
  <c r="M86" i="97"/>
  <c r="O86" i="97"/>
  <c r="O22" i="99" s="1"/>
  <c r="Q86" i="97"/>
  <c r="S86" i="97"/>
  <c r="S22" i="99" s="1"/>
  <c r="U86" i="97"/>
  <c r="W86" i="97"/>
  <c r="W22" i="99" s="1"/>
  <c r="Y86" i="97"/>
  <c r="AA86" i="97"/>
  <c r="AF86" i="97"/>
  <c r="AC47" i="99"/>
  <c r="AD47" i="99"/>
  <c r="AB47" i="99"/>
  <c r="Z47" i="99"/>
  <c r="X47" i="99"/>
  <c r="V47" i="99"/>
  <c r="T47" i="99"/>
  <c r="R47" i="99"/>
  <c r="P47" i="99"/>
  <c r="N47" i="99"/>
  <c r="L47" i="99"/>
  <c r="J47" i="99"/>
  <c r="AU86" i="97"/>
  <c r="AT86" i="97"/>
  <c r="F47" i="99"/>
  <c r="C47" i="99"/>
  <c r="B47" i="99"/>
  <c r="K146" i="97"/>
  <c r="K39" i="99" s="1"/>
  <c r="M146" i="97"/>
  <c r="M39" i="99" s="1"/>
  <c r="O146" i="97"/>
  <c r="Q146" i="97"/>
  <c r="Q39" i="99" s="1"/>
  <c r="S146" i="97"/>
  <c r="S39" i="99" s="1"/>
  <c r="U146" i="97"/>
  <c r="U39" i="99" s="1"/>
  <c r="W146" i="97"/>
  <c r="Y146" i="97"/>
  <c r="Y39" i="99" s="1"/>
  <c r="AA146" i="97"/>
  <c r="AF146" i="97"/>
  <c r="AC34" i="99"/>
  <c r="AD34" i="99"/>
  <c r="AF34" i="99" s="1"/>
  <c r="AB34" i="99"/>
  <c r="Z34" i="99"/>
  <c r="X34" i="99"/>
  <c r="V34" i="99"/>
  <c r="T34" i="99"/>
  <c r="R34" i="99"/>
  <c r="P34" i="99"/>
  <c r="N34" i="99"/>
  <c r="L34" i="99"/>
  <c r="J34" i="99"/>
  <c r="AU146" i="97"/>
  <c r="AT146" i="97"/>
  <c r="F34" i="99"/>
  <c r="C34" i="99"/>
  <c r="B34" i="99"/>
  <c r="K20" i="97"/>
  <c r="K20" i="99" s="1"/>
  <c r="M20" i="97"/>
  <c r="O20" i="97"/>
  <c r="O20" i="99" s="1"/>
  <c r="Q20" i="97"/>
  <c r="S20" i="97"/>
  <c r="S20" i="99" s="1"/>
  <c r="U20" i="97"/>
  <c r="W20" i="97"/>
  <c r="W20" i="99" s="1"/>
  <c r="Y20" i="97"/>
  <c r="AA20" i="97"/>
  <c r="AA20" i="99" s="1"/>
  <c r="AF20" i="97"/>
  <c r="AC43" i="99"/>
  <c r="AD43" i="99"/>
  <c r="AB43" i="99"/>
  <c r="Z43" i="99"/>
  <c r="X43" i="99"/>
  <c r="V43" i="99"/>
  <c r="T43" i="99"/>
  <c r="R43" i="99"/>
  <c r="P43" i="99"/>
  <c r="N43" i="99"/>
  <c r="L43" i="99"/>
  <c r="J43" i="99"/>
  <c r="AU20" i="97"/>
  <c r="AT20" i="97"/>
  <c r="F43" i="99"/>
  <c r="C43" i="99"/>
  <c r="B43" i="99"/>
  <c r="C38" i="99"/>
  <c r="K218" i="97"/>
  <c r="M218" i="97"/>
  <c r="O218" i="97"/>
  <c r="Q218" i="97"/>
  <c r="S218" i="97"/>
  <c r="U218" i="97"/>
  <c r="W218" i="97"/>
  <c r="Y218" i="97"/>
  <c r="AA218" i="97"/>
  <c r="AF218" i="97"/>
  <c r="AC38" i="99"/>
  <c r="AD38" i="99"/>
  <c r="AB38" i="99"/>
  <c r="Z38" i="99"/>
  <c r="X38" i="99"/>
  <c r="V38" i="99"/>
  <c r="T38" i="99"/>
  <c r="R38" i="99"/>
  <c r="P38" i="99"/>
  <c r="N38" i="99"/>
  <c r="L38" i="99"/>
  <c r="J38" i="99"/>
  <c r="AU218" i="97"/>
  <c r="AT218" i="97"/>
  <c r="F38" i="99"/>
  <c r="B38" i="99"/>
  <c r="K283" i="97"/>
  <c r="M283" i="97"/>
  <c r="O283" i="97"/>
  <c r="AG283" i="97" s="1"/>
  <c r="Q283" i="97"/>
  <c r="S283" i="97"/>
  <c r="U283" i="97"/>
  <c r="W283" i="97"/>
  <c r="Y283" i="97"/>
  <c r="AA283" i="97"/>
  <c r="AF283" i="97"/>
  <c r="AE283" i="97"/>
  <c r="AU283" i="97"/>
  <c r="AT283" i="97"/>
  <c r="K277" i="97"/>
  <c r="M277" i="97"/>
  <c r="O277" i="97"/>
  <c r="Q277" i="97"/>
  <c r="S277" i="97"/>
  <c r="U277" i="97"/>
  <c r="W277" i="97"/>
  <c r="Y277" i="97"/>
  <c r="AA277" i="97"/>
  <c r="AF277" i="97"/>
  <c r="AU277" i="97"/>
  <c r="AT277" i="97"/>
  <c r="K270" i="97"/>
  <c r="K53" i="99" s="1"/>
  <c r="M270" i="97"/>
  <c r="O270" i="97"/>
  <c r="O53" i="99" s="1"/>
  <c r="Q270" i="97"/>
  <c r="S270" i="97"/>
  <c r="U270" i="97"/>
  <c r="W270" i="97"/>
  <c r="Y270" i="97"/>
  <c r="AA270" i="97"/>
  <c r="AF270" i="97"/>
  <c r="AE270" i="97" s="1"/>
  <c r="AU270" i="97"/>
  <c r="AT270" i="97"/>
  <c r="K157" i="97"/>
  <c r="K45" i="100" s="1"/>
  <c r="M157" i="97"/>
  <c r="M45" i="100" s="1"/>
  <c r="O157" i="97"/>
  <c r="O45" i="100" s="1"/>
  <c r="Q157" i="97"/>
  <c r="S157" i="97"/>
  <c r="S45" i="100" s="1"/>
  <c r="U157" i="97"/>
  <c r="U45" i="100" s="1"/>
  <c r="W157" i="97"/>
  <c r="W45" i="100" s="1"/>
  <c r="Y157" i="97"/>
  <c r="AA157" i="97"/>
  <c r="AA45" i="100" s="1"/>
  <c r="AF157" i="97"/>
  <c r="AU157" i="97"/>
  <c r="AT157" i="97"/>
  <c r="K205" i="97"/>
  <c r="M205" i="97"/>
  <c r="M40" i="100" s="1"/>
  <c r="O205" i="97"/>
  <c r="O40" i="100" s="1"/>
  <c r="Q205" i="97"/>
  <c r="Q40" i="100" s="1"/>
  <c r="S205" i="97"/>
  <c r="U205" i="97"/>
  <c r="U40" i="100" s="1"/>
  <c r="W205" i="97"/>
  <c r="W40" i="100" s="1"/>
  <c r="Y205" i="97"/>
  <c r="AA205" i="97"/>
  <c r="AF205" i="97"/>
  <c r="AE205" i="97" s="1"/>
  <c r="AE40" i="100" s="1"/>
  <c r="AU205" i="97"/>
  <c r="I40" i="100" s="1"/>
  <c r="AT205" i="97"/>
  <c r="K253" i="97"/>
  <c r="M253" i="97"/>
  <c r="O253" i="97"/>
  <c r="Q253" i="97"/>
  <c r="S253" i="97"/>
  <c r="U253" i="97"/>
  <c r="W253" i="97"/>
  <c r="Y253" i="97"/>
  <c r="AA253" i="97"/>
  <c r="AF253" i="97"/>
  <c r="AE253" i="97" s="1"/>
  <c r="AC41" i="100"/>
  <c r="AD41" i="100"/>
  <c r="AB41" i="100"/>
  <c r="Z41" i="100"/>
  <c r="X41" i="100"/>
  <c r="V41" i="100"/>
  <c r="T41" i="100"/>
  <c r="R41" i="100"/>
  <c r="P41" i="100"/>
  <c r="N41" i="100"/>
  <c r="L41" i="100"/>
  <c r="J41" i="100"/>
  <c r="AU253" i="97"/>
  <c r="AT253" i="97"/>
  <c r="F41" i="100"/>
  <c r="C41" i="100"/>
  <c r="B41" i="100"/>
  <c r="K163" i="97"/>
  <c r="M163" i="97"/>
  <c r="M33" i="100" s="1"/>
  <c r="O163" i="97"/>
  <c r="O33" i="100" s="1"/>
  <c r="Q163" i="97"/>
  <c r="Q33" i="100" s="1"/>
  <c r="S163" i="97"/>
  <c r="U163" i="97"/>
  <c r="W163" i="97"/>
  <c r="Y163" i="97"/>
  <c r="AA163" i="97"/>
  <c r="AF163" i="97"/>
  <c r="AE163" i="97" s="1"/>
  <c r="AC21" i="100"/>
  <c r="AD21" i="100"/>
  <c r="AB21" i="100"/>
  <c r="Z21" i="100"/>
  <c r="X21" i="100"/>
  <c r="V21" i="100"/>
  <c r="T21" i="100"/>
  <c r="R21" i="100"/>
  <c r="P21" i="100"/>
  <c r="N21" i="100"/>
  <c r="L21" i="100"/>
  <c r="J21" i="100"/>
  <c r="AU163" i="97"/>
  <c r="AT163" i="97"/>
  <c r="F21" i="100"/>
  <c r="C21" i="100"/>
  <c r="B21" i="100"/>
  <c r="K67" i="97"/>
  <c r="M67" i="97"/>
  <c r="O67" i="97"/>
  <c r="O11" i="100" s="1"/>
  <c r="Q67" i="97"/>
  <c r="S67" i="97"/>
  <c r="S11" i="100" s="1"/>
  <c r="U67" i="97"/>
  <c r="W67" i="97"/>
  <c r="Y67" i="97"/>
  <c r="AA67" i="97"/>
  <c r="AF67" i="97"/>
  <c r="AE67" i="97" s="1"/>
  <c r="AC18" i="100"/>
  <c r="AD18" i="100"/>
  <c r="AB18" i="100"/>
  <c r="Z18" i="100"/>
  <c r="X18" i="100"/>
  <c r="V18" i="100"/>
  <c r="T18" i="100"/>
  <c r="R18" i="100"/>
  <c r="P18" i="100"/>
  <c r="N18" i="100"/>
  <c r="L18" i="100"/>
  <c r="J18" i="100"/>
  <c r="AU67" i="97"/>
  <c r="I11" i="100" s="1"/>
  <c r="AT67" i="97"/>
  <c r="H11" i="100" s="1"/>
  <c r="F18" i="100"/>
  <c r="C18" i="100"/>
  <c r="B18" i="100"/>
  <c r="K25" i="97"/>
  <c r="M25" i="97"/>
  <c r="O25" i="97"/>
  <c r="Q25" i="97"/>
  <c r="Q17" i="100" s="1"/>
  <c r="S25" i="97"/>
  <c r="U25" i="97"/>
  <c r="W25" i="97"/>
  <c r="Y25" i="97"/>
  <c r="Y17" i="100" s="1"/>
  <c r="AA25" i="97"/>
  <c r="AF25" i="97"/>
  <c r="AE25" i="97" s="1"/>
  <c r="AC49" i="100"/>
  <c r="AD49" i="100"/>
  <c r="AB49" i="100"/>
  <c r="Z49" i="100"/>
  <c r="X49" i="100"/>
  <c r="V49" i="100"/>
  <c r="T49" i="100"/>
  <c r="R49" i="100"/>
  <c r="P49" i="100"/>
  <c r="N49" i="100"/>
  <c r="L49" i="100"/>
  <c r="J49" i="100"/>
  <c r="AU25" i="97"/>
  <c r="AT25" i="97"/>
  <c r="H17" i="100" s="1"/>
  <c r="F49" i="100"/>
  <c r="C49" i="100"/>
  <c r="B49" i="100"/>
  <c r="K85" i="97"/>
  <c r="K23" i="100" s="1"/>
  <c r="M85" i="97"/>
  <c r="O85" i="97"/>
  <c r="Q85" i="97"/>
  <c r="S85" i="97"/>
  <c r="S23" i="100" s="1"/>
  <c r="U85" i="97"/>
  <c r="W85" i="97"/>
  <c r="Y85" i="97"/>
  <c r="AA85" i="97"/>
  <c r="AA23" i="100" s="1"/>
  <c r="AF85" i="97"/>
  <c r="AE85" i="97" s="1"/>
  <c r="AC28" i="100"/>
  <c r="AD28" i="100"/>
  <c r="AB28" i="100"/>
  <c r="Z28" i="100"/>
  <c r="X28" i="100"/>
  <c r="V28" i="100"/>
  <c r="T28" i="100"/>
  <c r="R28" i="100"/>
  <c r="P28" i="100"/>
  <c r="N28" i="100"/>
  <c r="L28" i="100"/>
  <c r="J28" i="100"/>
  <c r="AU85" i="97"/>
  <c r="AT85" i="97"/>
  <c r="F28" i="100"/>
  <c r="C28" i="100"/>
  <c r="B28" i="100"/>
  <c r="K145" i="97"/>
  <c r="M145" i="97"/>
  <c r="O145" i="97"/>
  <c r="Q145" i="97"/>
  <c r="Q20" i="100" s="1"/>
  <c r="S145" i="97"/>
  <c r="U145" i="97"/>
  <c r="W145" i="97"/>
  <c r="Y145" i="97"/>
  <c r="AA145" i="97"/>
  <c r="AF145" i="97"/>
  <c r="AE145" i="97" s="1"/>
  <c r="AC50" i="100"/>
  <c r="AD50" i="100"/>
  <c r="AB50" i="100"/>
  <c r="Z50" i="100"/>
  <c r="X50" i="100"/>
  <c r="V50" i="100"/>
  <c r="T50" i="100"/>
  <c r="R50" i="100"/>
  <c r="P50" i="100"/>
  <c r="N50" i="100"/>
  <c r="L50" i="100"/>
  <c r="J50" i="100"/>
  <c r="AU145" i="97"/>
  <c r="AT145" i="97"/>
  <c r="F50" i="100"/>
  <c r="C50" i="100"/>
  <c r="B50" i="100"/>
  <c r="K19" i="97"/>
  <c r="K10" i="100" s="1"/>
  <c r="M19" i="97"/>
  <c r="O19" i="97"/>
  <c r="O10" i="100" s="1"/>
  <c r="Q19" i="97"/>
  <c r="S19" i="97"/>
  <c r="U19" i="97"/>
  <c r="W19" i="97"/>
  <c r="W10" i="100" s="1"/>
  <c r="Y19" i="97"/>
  <c r="AA19" i="97"/>
  <c r="AF19" i="97"/>
  <c r="AE19" i="97" s="1"/>
  <c r="AC46" i="100"/>
  <c r="AD46" i="100"/>
  <c r="AB46" i="100"/>
  <c r="Z46" i="100"/>
  <c r="X46" i="100"/>
  <c r="V46" i="100"/>
  <c r="T46" i="100"/>
  <c r="R46" i="100"/>
  <c r="P46" i="100"/>
  <c r="N46" i="100"/>
  <c r="L46" i="100"/>
  <c r="J46" i="100"/>
  <c r="AU19" i="97"/>
  <c r="AT19" i="97"/>
  <c r="F46" i="100"/>
  <c r="C46" i="100"/>
  <c r="B46" i="100"/>
  <c r="K217" i="97"/>
  <c r="M217" i="97"/>
  <c r="O217" i="97"/>
  <c r="Q217" i="97"/>
  <c r="S217" i="97"/>
  <c r="U217" i="97"/>
  <c r="W217" i="97"/>
  <c r="Y217" i="97"/>
  <c r="AA217" i="97"/>
  <c r="AF217" i="97"/>
  <c r="AE217" i="97" s="1"/>
  <c r="AC44" i="100"/>
  <c r="AD44" i="100"/>
  <c r="AB44" i="100"/>
  <c r="Z44" i="100"/>
  <c r="X44" i="100"/>
  <c r="V44" i="100"/>
  <c r="T44" i="100"/>
  <c r="R44" i="100"/>
  <c r="P44" i="100"/>
  <c r="N44" i="100"/>
  <c r="L44" i="100"/>
  <c r="J44" i="100"/>
  <c r="AU217" i="97"/>
  <c r="AT217" i="97"/>
  <c r="F44" i="100"/>
  <c r="C44" i="100"/>
  <c r="B44" i="100"/>
  <c r="AQ284" i="97"/>
  <c r="AO284" i="97" s="1"/>
  <c r="AN284" i="97" s="1"/>
  <c r="AP284" i="97"/>
  <c r="AM284" i="97"/>
  <c r="AL284" i="97"/>
  <c r="AQ283" i="97"/>
  <c r="AP283" i="97"/>
  <c r="AO283" i="97" s="1"/>
  <c r="AN283" i="97" s="1"/>
  <c r="AM283" i="97"/>
  <c r="AL283" i="97"/>
  <c r="AQ278" i="97"/>
  <c r="AO278" i="97" s="1"/>
  <c r="AN278" i="97" s="1"/>
  <c r="AP278" i="97"/>
  <c r="AM278" i="97"/>
  <c r="AL278" i="97"/>
  <c r="AQ277" i="97"/>
  <c r="AP277" i="97"/>
  <c r="AM277" i="97"/>
  <c r="AL277" i="97"/>
  <c r="AQ271" i="97"/>
  <c r="AP271" i="97"/>
  <c r="AM271" i="97"/>
  <c r="AL271" i="97"/>
  <c r="AQ270" i="97"/>
  <c r="AP270" i="97"/>
  <c r="AO270" i="97" s="1"/>
  <c r="AN270" i="97" s="1"/>
  <c r="AM270" i="97"/>
  <c r="AL270" i="97"/>
  <c r="AQ158" i="97"/>
  <c r="AP158" i="97"/>
  <c r="AO158" i="97" s="1"/>
  <c r="AN158" i="97" s="1"/>
  <c r="AM158" i="97"/>
  <c r="AL158" i="97"/>
  <c r="AQ157" i="97"/>
  <c r="AP157" i="97"/>
  <c r="AM157" i="97"/>
  <c r="AL157" i="97"/>
  <c r="AQ206" i="97"/>
  <c r="AP206" i="97"/>
  <c r="AM206" i="97"/>
  <c r="AL206" i="97"/>
  <c r="AQ205" i="97"/>
  <c r="AP205" i="97"/>
  <c r="AO205" i="97"/>
  <c r="AN205" i="97" s="1"/>
  <c r="AM205" i="97"/>
  <c r="AL205" i="97"/>
  <c r="AQ254" i="97"/>
  <c r="AP254" i="97"/>
  <c r="AM254" i="97"/>
  <c r="AL254" i="97"/>
  <c r="AQ253" i="97"/>
  <c r="AP253" i="97"/>
  <c r="AM253" i="97"/>
  <c r="AL253" i="97"/>
  <c r="AQ164" i="97"/>
  <c r="AP164" i="97"/>
  <c r="AM164" i="97"/>
  <c r="AL164" i="97"/>
  <c r="AQ163" i="97"/>
  <c r="AP163" i="97"/>
  <c r="AO163" i="97" s="1"/>
  <c r="AN163" i="97" s="1"/>
  <c r="AM163" i="97"/>
  <c r="AL163" i="97"/>
  <c r="AQ68" i="97"/>
  <c r="AP68" i="97"/>
  <c r="AM68" i="97"/>
  <c r="AL68" i="97"/>
  <c r="AQ67" i="97"/>
  <c r="AP67" i="97"/>
  <c r="AM67" i="97"/>
  <c r="AL67" i="97"/>
  <c r="AQ26" i="97"/>
  <c r="AP26" i="97"/>
  <c r="AM26" i="97"/>
  <c r="AL26" i="97"/>
  <c r="AQ25" i="97"/>
  <c r="AP25" i="97"/>
  <c r="AM25" i="97"/>
  <c r="AL25" i="97"/>
  <c r="AQ86" i="97"/>
  <c r="AP86" i="97"/>
  <c r="AM86" i="97"/>
  <c r="AL86" i="97"/>
  <c r="AQ85" i="97"/>
  <c r="AP85" i="97"/>
  <c r="AM85" i="97"/>
  <c r="AL85" i="97"/>
  <c r="AQ146" i="97"/>
  <c r="AP146" i="97"/>
  <c r="AM146" i="97"/>
  <c r="AL146" i="97"/>
  <c r="AQ145" i="97"/>
  <c r="AP145" i="97"/>
  <c r="AM145" i="97"/>
  <c r="AL145" i="97"/>
  <c r="AQ20" i="97"/>
  <c r="AP20" i="97"/>
  <c r="AO20" i="97" s="1"/>
  <c r="AN20" i="97" s="1"/>
  <c r="AM20" i="97"/>
  <c r="AL20" i="97"/>
  <c r="AQ19" i="97"/>
  <c r="AP19" i="97"/>
  <c r="AM19" i="97"/>
  <c r="AL19" i="97"/>
  <c r="AQ218" i="97"/>
  <c r="AP218" i="97"/>
  <c r="AM218" i="97"/>
  <c r="AL218" i="97"/>
  <c r="AQ217" i="97"/>
  <c r="AP217" i="97"/>
  <c r="AM217" i="97"/>
  <c r="AL217" i="97"/>
  <c r="K79" i="97"/>
  <c r="M79" i="97"/>
  <c r="M12" i="100" s="1"/>
  <c r="O79" i="97"/>
  <c r="O12" i="100" s="1"/>
  <c r="Q79" i="97"/>
  <c r="S79" i="97"/>
  <c r="U79" i="97"/>
  <c r="U12" i="100" s="1"/>
  <c r="W79" i="97"/>
  <c r="Y79" i="97"/>
  <c r="AA79" i="97"/>
  <c r="AF79" i="97"/>
  <c r="AE79" i="97" s="1"/>
  <c r="AE12" i="100" s="1"/>
  <c r="K80" i="97"/>
  <c r="M80" i="97"/>
  <c r="O80" i="97"/>
  <c r="Q80" i="97"/>
  <c r="S80" i="97"/>
  <c r="U80" i="97"/>
  <c r="W80" i="97"/>
  <c r="Y80" i="97"/>
  <c r="Y33" i="99" s="1"/>
  <c r="AA80" i="97"/>
  <c r="AF80" i="97"/>
  <c r="K247" i="97"/>
  <c r="M247" i="97"/>
  <c r="O247" i="97"/>
  <c r="Q247" i="97"/>
  <c r="S247" i="97"/>
  <c r="U247" i="97"/>
  <c r="W247" i="97"/>
  <c r="Y247" i="97"/>
  <c r="AA247" i="97"/>
  <c r="AF247" i="97"/>
  <c r="AE247" i="97" s="1"/>
  <c r="K248" i="97"/>
  <c r="M248" i="97"/>
  <c r="O248" i="97"/>
  <c r="O41" i="100" s="1"/>
  <c r="Q248" i="97"/>
  <c r="S248" i="97"/>
  <c r="U248" i="97"/>
  <c r="W248" i="97"/>
  <c r="W41" i="100" s="1"/>
  <c r="Y248" i="97"/>
  <c r="AA248" i="97"/>
  <c r="AA49" i="99" s="1"/>
  <c r="AF248" i="97"/>
  <c r="K91" i="97"/>
  <c r="K30" i="100" s="1"/>
  <c r="M91" i="97"/>
  <c r="O91" i="97"/>
  <c r="Q91" i="97"/>
  <c r="Q18" i="100" s="1"/>
  <c r="S91" i="97"/>
  <c r="S30" i="100" s="1"/>
  <c r="U91" i="97"/>
  <c r="U18" i="100" s="1"/>
  <c r="W91" i="97"/>
  <c r="Y91" i="97"/>
  <c r="Y18" i="100" s="1"/>
  <c r="AA91" i="97"/>
  <c r="AA30" i="100" s="1"/>
  <c r="AF91" i="97"/>
  <c r="AE91" i="97" s="1"/>
  <c r="K92" i="97"/>
  <c r="M92" i="97"/>
  <c r="O92" i="97"/>
  <c r="Q92" i="97"/>
  <c r="S92" i="97"/>
  <c r="U92" i="97"/>
  <c r="W92" i="97"/>
  <c r="Y92" i="97"/>
  <c r="AA92" i="97"/>
  <c r="AF92" i="97"/>
  <c r="K199" i="97"/>
  <c r="K25" i="100" s="1"/>
  <c r="M199" i="97"/>
  <c r="O199" i="97"/>
  <c r="Q199" i="97"/>
  <c r="S199" i="97"/>
  <c r="S25" i="100" s="1"/>
  <c r="U199" i="97"/>
  <c r="U25" i="100" s="1"/>
  <c r="W199" i="97"/>
  <c r="W25" i="100" s="1"/>
  <c r="Y199" i="97"/>
  <c r="AA199" i="97"/>
  <c r="AA25" i="100" s="1"/>
  <c r="AF199" i="97"/>
  <c r="AE199" i="97" s="1"/>
  <c r="K200" i="97"/>
  <c r="K14" i="99" s="1"/>
  <c r="M200" i="97"/>
  <c r="O200" i="97"/>
  <c r="O45" i="99" s="1"/>
  <c r="Q200" i="97"/>
  <c r="Q45" i="99" s="1"/>
  <c r="S200" i="97"/>
  <c r="U200" i="97"/>
  <c r="W200" i="97"/>
  <c r="W45" i="99" s="1"/>
  <c r="Y200" i="97"/>
  <c r="AA200" i="97"/>
  <c r="AF200" i="97"/>
  <c r="K187" i="97"/>
  <c r="K48" i="100" s="1"/>
  <c r="M187" i="97"/>
  <c r="O187" i="97"/>
  <c r="Q187" i="97"/>
  <c r="S187" i="97"/>
  <c r="S48" i="100" s="1"/>
  <c r="U187" i="97"/>
  <c r="U48" i="100" s="1"/>
  <c r="W187" i="97"/>
  <c r="Y187" i="97"/>
  <c r="AA187" i="97"/>
  <c r="AF187" i="97"/>
  <c r="AE187" i="97" s="1"/>
  <c r="K188" i="97"/>
  <c r="M188" i="97"/>
  <c r="O188" i="97"/>
  <c r="O29" i="99" s="1"/>
  <c r="Q188" i="97"/>
  <c r="S188" i="97"/>
  <c r="U188" i="97"/>
  <c r="W188" i="97"/>
  <c r="W29" i="99" s="1"/>
  <c r="Y188" i="97"/>
  <c r="AA188" i="97"/>
  <c r="AF188" i="97"/>
  <c r="K181" i="97"/>
  <c r="M181" i="97"/>
  <c r="O181" i="97"/>
  <c r="Q181" i="97"/>
  <c r="S181" i="97"/>
  <c r="U181" i="97"/>
  <c r="W181" i="97"/>
  <c r="Y181" i="97"/>
  <c r="AA181" i="97"/>
  <c r="AF181" i="97"/>
  <c r="AE181" i="97" s="1"/>
  <c r="K182" i="97"/>
  <c r="M182" i="97"/>
  <c r="O182" i="97"/>
  <c r="O44" i="99" s="1"/>
  <c r="Q182" i="97"/>
  <c r="Q44" i="99" s="1"/>
  <c r="S182" i="97"/>
  <c r="U182" i="97"/>
  <c r="W182" i="97"/>
  <c r="Y182" i="97"/>
  <c r="AA182" i="97"/>
  <c r="AF182" i="97"/>
  <c r="K43" i="97"/>
  <c r="K26" i="100" s="1"/>
  <c r="M43" i="97"/>
  <c r="O43" i="97"/>
  <c r="O26" i="100" s="1"/>
  <c r="Q43" i="97"/>
  <c r="S43" i="97"/>
  <c r="S26" i="100" s="1"/>
  <c r="U43" i="97"/>
  <c r="W43" i="97"/>
  <c r="Y43" i="97"/>
  <c r="AA43" i="97"/>
  <c r="AA24" i="100" s="1"/>
  <c r="AF43" i="97"/>
  <c r="AE43" i="97" s="1"/>
  <c r="K44" i="97"/>
  <c r="M44" i="97"/>
  <c r="O44" i="97"/>
  <c r="O36" i="99" s="1"/>
  <c r="Q44" i="97"/>
  <c r="S44" i="97"/>
  <c r="U44" i="97"/>
  <c r="W44" i="97"/>
  <c r="W11" i="99" s="1"/>
  <c r="Y44" i="97"/>
  <c r="AA44" i="97"/>
  <c r="AF44" i="97"/>
  <c r="K13" i="97"/>
  <c r="M13" i="97"/>
  <c r="O13" i="97"/>
  <c r="Q13" i="97"/>
  <c r="S13" i="97"/>
  <c r="S16" i="100" s="1"/>
  <c r="U13" i="97"/>
  <c r="U16" i="100" s="1"/>
  <c r="W13" i="97"/>
  <c r="Y13" i="97"/>
  <c r="AA13" i="97"/>
  <c r="AA16" i="100" s="1"/>
  <c r="AF13" i="97"/>
  <c r="AE13" i="97" s="1"/>
  <c r="AE16" i="100" s="1"/>
  <c r="K14" i="97"/>
  <c r="M14" i="97"/>
  <c r="O14" i="97"/>
  <c r="O12" i="99" s="1"/>
  <c r="Q14" i="97"/>
  <c r="Q12" i="99" s="1"/>
  <c r="S14" i="97"/>
  <c r="U14" i="97"/>
  <c r="W14" i="97"/>
  <c r="W12" i="99" s="1"/>
  <c r="Y14" i="97"/>
  <c r="AA14" i="97"/>
  <c r="AF14" i="97"/>
  <c r="K229" i="97"/>
  <c r="M229" i="97"/>
  <c r="O229" i="97"/>
  <c r="Q229" i="97"/>
  <c r="S229" i="97"/>
  <c r="U229" i="97"/>
  <c r="W229" i="97"/>
  <c r="Y229" i="97"/>
  <c r="AA229" i="97"/>
  <c r="AF229" i="97"/>
  <c r="AE229" i="97" s="1"/>
  <c r="Q45" i="100"/>
  <c r="Y45" i="100"/>
  <c r="K230" i="97"/>
  <c r="M230" i="97"/>
  <c r="O230" i="97"/>
  <c r="Q230" i="97"/>
  <c r="S230" i="97"/>
  <c r="U230" i="97"/>
  <c r="W230" i="97"/>
  <c r="Y230" i="97"/>
  <c r="AA230" i="97"/>
  <c r="AF230" i="97"/>
  <c r="K73" i="97"/>
  <c r="M73" i="97"/>
  <c r="AG73" i="97" s="1"/>
  <c r="O73" i="97"/>
  <c r="Q73" i="97"/>
  <c r="Q43" i="100" s="1"/>
  <c r="S73" i="97"/>
  <c r="U73" i="97"/>
  <c r="W73" i="97"/>
  <c r="W47" i="100"/>
  <c r="Y73" i="97"/>
  <c r="AA73" i="97"/>
  <c r="AA43" i="100" s="1"/>
  <c r="AF73" i="97"/>
  <c r="AE73" i="97"/>
  <c r="K74" i="97"/>
  <c r="M74" i="97"/>
  <c r="O74" i="97"/>
  <c r="O10" i="99" s="1"/>
  <c r="Q74" i="97"/>
  <c r="S74" i="97"/>
  <c r="S10" i="99" s="1"/>
  <c r="U74" i="97"/>
  <c r="W74" i="97"/>
  <c r="Y74" i="97"/>
  <c r="AA74" i="97"/>
  <c r="AA10" i="99" s="1"/>
  <c r="AF74" i="97"/>
  <c r="K193" i="97"/>
  <c r="M193" i="97"/>
  <c r="O193" i="97"/>
  <c r="O38" i="100" s="1"/>
  <c r="Q193" i="97"/>
  <c r="S193" i="97"/>
  <c r="U193" i="97"/>
  <c r="W193" i="97"/>
  <c r="W38" i="100" s="1"/>
  <c r="Y193" i="97"/>
  <c r="AA193" i="97"/>
  <c r="AF193" i="97"/>
  <c r="AE193" i="97" s="1"/>
  <c r="K194" i="97"/>
  <c r="K40" i="99" s="1"/>
  <c r="M194" i="97"/>
  <c r="O194" i="97"/>
  <c r="Q194" i="97"/>
  <c r="S194" i="97"/>
  <c r="S40" i="99" s="1"/>
  <c r="U194" i="97"/>
  <c r="W194" i="97"/>
  <c r="Y194" i="97"/>
  <c r="AA194" i="97"/>
  <c r="AA40" i="99" s="1"/>
  <c r="AF194" i="97"/>
  <c r="K258" i="97"/>
  <c r="M258" i="97"/>
  <c r="O258" i="97"/>
  <c r="Q258" i="97"/>
  <c r="S258" i="97"/>
  <c r="U258" i="97"/>
  <c r="W258" i="97"/>
  <c r="Y258" i="97"/>
  <c r="AA258" i="97"/>
  <c r="AF258" i="97"/>
  <c r="AE258" i="97" s="1"/>
  <c r="K259" i="97"/>
  <c r="M259" i="97"/>
  <c r="O259" i="97"/>
  <c r="Q259" i="97"/>
  <c r="S259" i="97"/>
  <c r="S37" i="99" s="1"/>
  <c r="U259" i="97"/>
  <c r="W259" i="97"/>
  <c r="Y259" i="97"/>
  <c r="AA259" i="97"/>
  <c r="AA37" i="99" s="1"/>
  <c r="AF259" i="97"/>
  <c r="K175" i="97"/>
  <c r="K37" i="100" s="1"/>
  <c r="M175" i="97"/>
  <c r="O175" i="97"/>
  <c r="Q175" i="97"/>
  <c r="S175" i="97"/>
  <c r="S37" i="100" s="1"/>
  <c r="U175" i="97"/>
  <c r="W175" i="97"/>
  <c r="Y175" i="97"/>
  <c r="AA175" i="97"/>
  <c r="AF175" i="97"/>
  <c r="AE175" i="97" s="1"/>
  <c r="K176" i="97"/>
  <c r="K35" i="99" s="1"/>
  <c r="M176" i="97"/>
  <c r="O176" i="97"/>
  <c r="Q176" i="97"/>
  <c r="S176" i="97"/>
  <c r="S35" i="99" s="1"/>
  <c r="U176" i="97"/>
  <c r="W176" i="97"/>
  <c r="W35" i="99" s="1"/>
  <c r="Y176" i="97"/>
  <c r="AA176" i="97"/>
  <c r="AA35" i="99" s="1"/>
  <c r="AF176" i="97"/>
  <c r="K121" i="97"/>
  <c r="K32" i="100" s="1"/>
  <c r="M121" i="97"/>
  <c r="O121" i="97"/>
  <c r="O32" i="100" s="1"/>
  <c r="Q121" i="97"/>
  <c r="S121" i="97"/>
  <c r="U121" i="97"/>
  <c r="W121" i="97"/>
  <c r="Y121" i="97"/>
  <c r="AA121" i="97"/>
  <c r="AA32" i="100" s="1"/>
  <c r="AF121" i="97"/>
  <c r="AE121" i="97" s="1"/>
  <c r="K122" i="97"/>
  <c r="K30" i="99" s="1"/>
  <c r="M122" i="97"/>
  <c r="O122" i="97"/>
  <c r="Q122" i="97"/>
  <c r="Q30" i="99" s="1"/>
  <c r="S122" i="97"/>
  <c r="S30" i="99" s="1"/>
  <c r="U122" i="97"/>
  <c r="W122" i="97"/>
  <c r="W30" i="99" s="1"/>
  <c r="Y122" i="97"/>
  <c r="Y30" i="99" s="1"/>
  <c r="AA122" i="97"/>
  <c r="AF122" i="97"/>
  <c r="K235" i="97"/>
  <c r="M235" i="97"/>
  <c r="O235" i="97"/>
  <c r="Q235" i="97"/>
  <c r="S235" i="97"/>
  <c r="U235" i="97"/>
  <c r="W235" i="97"/>
  <c r="Y235" i="97"/>
  <c r="Y32" i="100"/>
  <c r="AA235" i="97"/>
  <c r="AF235" i="97"/>
  <c r="AE235" i="97" s="1"/>
  <c r="K236" i="97"/>
  <c r="M236" i="97"/>
  <c r="O236" i="97"/>
  <c r="Q236" i="97"/>
  <c r="S236" i="97"/>
  <c r="U236" i="97"/>
  <c r="W236" i="97"/>
  <c r="Y236" i="97"/>
  <c r="AA236" i="97"/>
  <c r="AF236" i="97"/>
  <c r="K133" i="97"/>
  <c r="M133" i="97"/>
  <c r="O133" i="97"/>
  <c r="Q133" i="97"/>
  <c r="S133" i="97"/>
  <c r="U133" i="97"/>
  <c r="W133" i="97"/>
  <c r="Y133" i="97"/>
  <c r="Y39" i="100" s="1"/>
  <c r="AA133" i="97"/>
  <c r="AF133" i="97"/>
  <c r="AE133" i="97" s="1"/>
  <c r="K134" i="97"/>
  <c r="M134" i="97"/>
  <c r="O134" i="97"/>
  <c r="Q134" i="97"/>
  <c r="S134" i="97"/>
  <c r="U134" i="97"/>
  <c r="W134" i="97"/>
  <c r="Y134" i="97"/>
  <c r="AA134" i="97"/>
  <c r="AF134" i="97"/>
  <c r="K264" i="97"/>
  <c r="M264" i="97"/>
  <c r="O264" i="97"/>
  <c r="Q264" i="97"/>
  <c r="S264" i="97"/>
  <c r="U264" i="97"/>
  <c r="W264" i="97"/>
  <c r="Y264" i="97"/>
  <c r="AA264" i="97"/>
  <c r="AF264" i="97"/>
  <c r="AE264" i="97" s="1"/>
  <c r="K265" i="97"/>
  <c r="M265" i="97"/>
  <c r="O265" i="97"/>
  <c r="Q265" i="97"/>
  <c r="Q43" i="99" s="1"/>
  <c r="S265" i="97"/>
  <c r="U265" i="97"/>
  <c r="W265" i="97"/>
  <c r="Y265" i="97"/>
  <c r="AA265" i="97"/>
  <c r="AF265" i="97"/>
  <c r="K115" i="97"/>
  <c r="M115" i="97"/>
  <c r="O115" i="97"/>
  <c r="Q115" i="97"/>
  <c r="S115" i="97"/>
  <c r="U115" i="97"/>
  <c r="U31" i="100"/>
  <c r="W115" i="97"/>
  <c r="Y115" i="97"/>
  <c r="Y14" i="100" s="1"/>
  <c r="AA115" i="97"/>
  <c r="AF115" i="97"/>
  <c r="AE115" i="97" s="1"/>
  <c r="K116" i="97"/>
  <c r="M116" i="97"/>
  <c r="O116" i="97"/>
  <c r="Q116" i="97"/>
  <c r="Q41" i="99" s="1"/>
  <c r="S116" i="97"/>
  <c r="U116" i="97"/>
  <c r="W116" i="97"/>
  <c r="W41" i="99" s="1"/>
  <c r="Y116" i="97"/>
  <c r="Y41" i="99" s="1"/>
  <c r="AA116" i="97"/>
  <c r="AA41" i="99" s="1"/>
  <c r="AF116" i="97"/>
  <c r="K97" i="97"/>
  <c r="M97" i="97"/>
  <c r="O97" i="97"/>
  <c r="O39" i="100" s="1"/>
  <c r="Q97" i="97"/>
  <c r="S97" i="97"/>
  <c r="S27" i="100" s="1"/>
  <c r="U97" i="97"/>
  <c r="U27" i="100" s="1"/>
  <c r="W97" i="97"/>
  <c r="Y97" i="97"/>
  <c r="AA97" i="97"/>
  <c r="AF97" i="97"/>
  <c r="AE97" i="97" s="1"/>
  <c r="AE27" i="100" s="1"/>
  <c r="K98" i="97"/>
  <c r="K23" i="99" s="1"/>
  <c r="M98" i="97"/>
  <c r="M23" i="99" s="1"/>
  <c r="O98" i="97"/>
  <c r="Q98" i="97"/>
  <c r="S98" i="97"/>
  <c r="U98" i="97"/>
  <c r="U23" i="99" s="1"/>
  <c r="W98" i="97"/>
  <c r="W23" i="99" s="1"/>
  <c r="Y98" i="97"/>
  <c r="AA98" i="97"/>
  <c r="AA23" i="99" s="1"/>
  <c r="AF98" i="97"/>
  <c r="K61" i="97"/>
  <c r="M61" i="97"/>
  <c r="O61" i="97"/>
  <c r="O22" i="100" s="1"/>
  <c r="Q61" i="97"/>
  <c r="S61" i="97"/>
  <c r="S20" i="100" s="1"/>
  <c r="U61" i="97"/>
  <c r="W61" i="97"/>
  <c r="W22" i="100" s="1"/>
  <c r="Y61" i="97"/>
  <c r="AA61" i="97"/>
  <c r="AA22" i="100" s="1"/>
  <c r="AF61" i="97"/>
  <c r="AE61" i="97" s="1"/>
  <c r="K62" i="97"/>
  <c r="M62" i="97"/>
  <c r="O62" i="97"/>
  <c r="Q62" i="97"/>
  <c r="S62" i="97"/>
  <c r="S18" i="99" s="1"/>
  <c r="U62" i="97"/>
  <c r="U19" i="99"/>
  <c r="W62" i="97"/>
  <c r="Y62" i="97"/>
  <c r="AA62" i="97"/>
  <c r="AF62" i="97"/>
  <c r="K109" i="97"/>
  <c r="M109" i="97"/>
  <c r="M29" i="100" s="1"/>
  <c r="O109" i="97"/>
  <c r="O23" i="100"/>
  <c r="Q109" i="97"/>
  <c r="S109" i="97"/>
  <c r="U109" i="97"/>
  <c r="U23" i="100"/>
  <c r="W109" i="97"/>
  <c r="W23" i="100"/>
  <c r="Y109" i="97"/>
  <c r="Y29" i="100" s="1"/>
  <c r="AA109" i="97"/>
  <c r="AA29" i="100" s="1"/>
  <c r="AF109" i="97"/>
  <c r="AE109" i="97" s="1"/>
  <c r="K110" i="97"/>
  <c r="M110" i="97"/>
  <c r="O110" i="97"/>
  <c r="O40" i="99" s="1"/>
  <c r="Q110" i="97"/>
  <c r="S110" i="97"/>
  <c r="S32" i="99" s="1"/>
  <c r="U110" i="97"/>
  <c r="U22" i="99"/>
  <c r="W110" i="97"/>
  <c r="Y110" i="97"/>
  <c r="Y32" i="99" s="1"/>
  <c r="AA110" i="97"/>
  <c r="AA32" i="99" s="1"/>
  <c r="AF110" i="97"/>
  <c r="K37" i="97"/>
  <c r="M37" i="97"/>
  <c r="M19" i="100" s="1"/>
  <c r="O37" i="97"/>
  <c r="Q37" i="97"/>
  <c r="Q19" i="100" s="1"/>
  <c r="S37" i="97"/>
  <c r="U37" i="97"/>
  <c r="U19" i="100" s="1"/>
  <c r="W37" i="97"/>
  <c r="W19" i="100" s="1"/>
  <c r="Y37" i="97"/>
  <c r="AA37" i="97"/>
  <c r="AA19" i="100" s="1"/>
  <c r="AF37" i="97"/>
  <c r="AE37" i="97" s="1"/>
  <c r="K38" i="97"/>
  <c r="M38" i="97"/>
  <c r="O38" i="97"/>
  <c r="Q38" i="97"/>
  <c r="S38" i="97"/>
  <c r="S15" i="99" s="1"/>
  <c r="U38" i="97"/>
  <c r="U33" i="99"/>
  <c r="W38" i="97"/>
  <c r="W33" i="99"/>
  <c r="Y38" i="97"/>
  <c r="AA38" i="97"/>
  <c r="AA15" i="99" s="1"/>
  <c r="AF38" i="97"/>
  <c r="K103" i="97"/>
  <c r="K31" i="100" s="1"/>
  <c r="M103" i="97"/>
  <c r="O103" i="97"/>
  <c r="O43" i="100" s="1"/>
  <c r="Q103" i="97"/>
  <c r="S103" i="97"/>
  <c r="S31" i="100" s="1"/>
  <c r="U103" i="97"/>
  <c r="W103" i="97"/>
  <c r="Y103" i="97"/>
  <c r="AA103" i="97"/>
  <c r="AF103" i="97"/>
  <c r="AE103" i="97" s="1"/>
  <c r="AE31" i="100" s="1"/>
  <c r="K104" i="97"/>
  <c r="M104" i="97"/>
  <c r="M10" i="99" s="1"/>
  <c r="O104" i="97"/>
  <c r="O24" i="99" s="1"/>
  <c r="Q104" i="97"/>
  <c r="S104" i="97"/>
  <c r="U104" i="97"/>
  <c r="U24" i="99" s="1"/>
  <c r="W104" i="97"/>
  <c r="W10" i="99" s="1"/>
  <c r="Y104" i="97"/>
  <c r="AA104" i="97"/>
  <c r="AA24" i="99" s="1"/>
  <c r="AF104" i="97"/>
  <c r="K127" i="97"/>
  <c r="M127" i="97"/>
  <c r="O127" i="97"/>
  <c r="O36" i="100" s="1"/>
  <c r="Q127" i="97"/>
  <c r="Q36" i="100" s="1"/>
  <c r="S127" i="97"/>
  <c r="U127" i="97"/>
  <c r="U11" i="100"/>
  <c r="W127" i="97"/>
  <c r="Y127" i="97"/>
  <c r="Y36" i="100" s="1"/>
  <c r="AA127" i="97"/>
  <c r="AF127" i="97"/>
  <c r="AE127" i="97" s="1"/>
  <c r="K128" i="97"/>
  <c r="K28" i="99" s="1"/>
  <c r="M128" i="97"/>
  <c r="O128" i="97"/>
  <c r="Q128" i="97"/>
  <c r="S128" i="97"/>
  <c r="U128" i="97"/>
  <c r="W128" i="97"/>
  <c r="W31" i="99"/>
  <c r="Y128" i="97"/>
  <c r="AA128" i="97"/>
  <c r="AF128" i="97"/>
  <c r="K55" i="97"/>
  <c r="K34" i="100" s="1"/>
  <c r="M55" i="97"/>
  <c r="M22" i="100" s="1"/>
  <c r="O55" i="97"/>
  <c r="O34" i="100" s="1"/>
  <c r="Q55" i="97"/>
  <c r="S55" i="97"/>
  <c r="S34" i="100" s="1"/>
  <c r="U55" i="97"/>
  <c r="W55" i="97"/>
  <c r="W34" i="100" s="1"/>
  <c r="Y55" i="97"/>
  <c r="Y34" i="100" s="1"/>
  <c r="AA55" i="97"/>
  <c r="AA34" i="100" s="1"/>
  <c r="AF55" i="97"/>
  <c r="AE55" i="97" s="1"/>
  <c r="AE22" i="100"/>
  <c r="K56" i="97"/>
  <c r="K13" i="99" s="1"/>
  <c r="M56" i="97"/>
  <c r="O56" i="97"/>
  <c r="Q56" i="97"/>
  <c r="S56" i="97"/>
  <c r="U56" i="97"/>
  <c r="W56" i="97"/>
  <c r="W18" i="99"/>
  <c r="Y56" i="97"/>
  <c r="AA56" i="97"/>
  <c r="AF56" i="97"/>
  <c r="AB42" i="99"/>
  <c r="AB45" i="99"/>
  <c r="AB40" i="99"/>
  <c r="AB29" i="99"/>
  <c r="AB44" i="99"/>
  <c r="AB35" i="99"/>
  <c r="AB36" i="99"/>
  <c r="AB37" i="99"/>
  <c r="AB27" i="99"/>
  <c r="AB21" i="99"/>
  <c r="AB39" i="99"/>
  <c r="AB26" i="99"/>
  <c r="AB25" i="99"/>
  <c r="AB28" i="99"/>
  <c r="AB30" i="99"/>
  <c r="AB41" i="99"/>
  <c r="AB32" i="99"/>
  <c r="AB24" i="99"/>
  <c r="AB23" i="99"/>
  <c r="AB19" i="99"/>
  <c r="AB22" i="99"/>
  <c r="AB33" i="99"/>
  <c r="AB10" i="99"/>
  <c r="AB31" i="99"/>
  <c r="AB18" i="99"/>
  <c r="AB13" i="99"/>
  <c r="AB17" i="99"/>
  <c r="AB11" i="99"/>
  <c r="AB15" i="99"/>
  <c r="AB16" i="99"/>
  <c r="AB14" i="99"/>
  <c r="AB20" i="99"/>
  <c r="AB12" i="99"/>
  <c r="AB40" i="100"/>
  <c r="AB25" i="100"/>
  <c r="AB38" i="100"/>
  <c r="AB48" i="100"/>
  <c r="AB26" i="100"/>
  <c r="AB37" i="100"/>
  <c r="AB35" i="100"/>
  <c r="AB33" i="100"/>
  <c r="AB45" i="100"/>
  <c r="AB47" i="100"/>
  <c r="AB20" i="100"/>
  <c r="AB42" i="100"/>
  <c r="AB39" i="100"/>
  <c r="AB36" i="100"/>
  <c r="AB32" i="100"/>
  <c r="AB14" i="100"/>
  <c r="AB29" i="100"/>
  <c r="AB31" i="100"/>
  <c r="AB27" i="100"/>
  <c r="AB30" i="100"/>
  <c r="AB23" i="100"/>
  <c r="AB12" i="100"/>
  <c r="AB43" i="100"/>
  <c r="AB11" i="100"/>
  <c r="AB22" i="100"/>
  <c r="AB34" i="100"/>
  <c r="AB15" i="100"/>
  <c r="AB24" i="100"/>
  <c r="AB19" i="100"/>
  <c r="AB13" i="100"/>
  <c r="AB17" i="100"/>
  <c r="AB10" i="100"/>
  <c r="AB16" i="100"/>
  <c r="AQ80" i="97"/>
  <c r="AP80" i="97"/>
  <c r="AM80" i="97"/>
  <c r="AL80" i="97"/>
  <c r="AQ79" i="97"/>
  <c r="AP79" i="97"/>
  <c r="AM79" i="97"/>
  <c r="AL79" i="97"/>
  <c r="AQ248" i="97"/>
  <c r="AP248" i="97"/>
  <c r="AM248" i="97"/>
  <c r="AL248" i="97"/>
  <c r="AQ247" i="97"/>
  <c r="AP247" i="97"/>
  <c r="AM247" i="97"/>
  <c r="AL247" i="97"/>
  <c r="AQ92" i="97"/>
  <c r="AP92" i="97"/>
  <c r="AM92" i="97"/>
  <c r="AL92" i="97"/>
  <c r="AQ91" i="97"/>
  <c r="AP91" i="97"/>
  <c r="AM91" i="97"/>
  <c r="AL91" i="97"/>
  <c r="AQ200" i="97"/>
  <c r="AP200" i="97"/>
  <c r="AM200" i="97"/>
  <c r="AL200" i="97"/>
  <c r="AQ199" i="97"/>
  <c r="AP199" i="97"/>
  <c r="AM199" i="97"/>
  <c r="AL199" i="97"/>
  <c r="AQ188" i="97"/>
  <c r="AP188" i="97"/>
  <c r="AM188" i="97"/>
  <c r="AL188" i="97"/>
  <c r="AQ187" i="97"/>
  <c r="AP187" i="97"/>
  <c r="AM187" i="97"/>
  <c r="AL187" i="97"/>
  <c r="AQ182" i="97"/>
  <c r="AP182" i="97"/>
  <c r="AM182" i="97"/>
  <c r="AL182" i="97"/>
  <c r="AQ181" i="97"/>
  <c r="AP181" i="97"/>
  <c r="AM181" i="97"/>
  <c r="AL181" i="97"/>
  <c r="AQ44" i="97"/>
  <c r="AP44" i="97"/>
  <c r="AM44" i="97"/>
  <c r="AL44" i="97"/>
  <c r="AQ43" i="97"/>
  <c r="AP43" i="97"/>
  <c r="AM43" i="97"/>
  <c r="AL43" i="97"/>
  <c r="AQ14" i="97"/>
  <c r="AP14" i="97"/>
  <c r="AM14" i="97"/>
  <c r="AL14" i="97"/>
  <c r="AQ13" i="97"/>
  <c r="AP13" i="97"/>
  <c r="AM13" i="97"/>
  <c r="AL13" i="97"/>
  <c r="AQ230" i="97"/>
  <c r="AP230" i="97"/>
  <c r="AM230" i="97"/>
  <c r="AL230" i="97"/>
  <c r="AQ229" i="97"/>
  <c r="AP229" i="97"/>
  <c r="AM229" i="97"/>
  <c r="AL229" i="97"/>
  <c r="AQ74" i="97"/>
  <c r="AP74" i="97"/>
  <c r="AM74" i="97"/>
  <c r="AL74" i="97"/>
  <c r="AQ73" i="97"/>
  <c r="AP73" i="97"/>
  <c r="AM73" i="97"/>
  <c r="AL73" i="97"/>
  <c r="AQ194" i="97"/>
  <c r="AP194" i="97"/>
  <c r="AM194" i="97"/>
  <c r="AL194" i="97"/>
  <c r="AQ193" i="97"/>
  <c r="AP193" i="97"/>
  <c r="AM193" i="97"/>
  <c r="AL193" i="97"/>
  <c r="AQ259" i="97"/>
  <c r="AP259" i="97"/>
  <c r="AM259" i="97"/>
  <c r="AL259" i="97"/>
  <c r="AQ258" i="97"/>
  <c r="AP258" i="97"/>
  <c r="AM258" i="97"/>
  <c r="AL258" i="97"/>
  <c r="AQ176" i="97"/>
  <c r="AP176" i="97"/>
  <c r="AM176" i="97"/>
  <c r="AL176" i="97"/>
  <c r="AQ175" i="97"/>
  <c r="AP175" i="97"/>
  <c r="AM175" i="97"/>
  <c r="AL175" i="97"/>
  <c r="AQ122" i="97"/>
  <c r="AP122" i="97"/>
  <c r="AM122" i="97"/>
  <c r="AL122" i="97"/>
  <c r="AQ121" i="97"/>
  <c r="AP121" i="97"/>
  <c r="AM121" i="97"/>
  <c r="AL121" i="97"/>
  <c r="AQ236" i="97"/>
  <c r="AP236" i="97"/>
  <c r="AM236" i="97"/>
  <c r="AL236" i="97"/>
  <c r="AQ235" i="97"/>
  <c r="AP235" i="97"/>
  <c r="AM235" i="97"/>
  <c r="AL235" i="97"/>
  <c r="AQ134" i="97"/>
  <c r="AP134" i="97"/>
  <c r="AM134" i="97"/>
  <c r="AL134" i="97"/>
  <c r="AQ133" i="97"/>
  <c r="AP133" i="97"/>
  <c r="AM133" i="97"/>
  <c r="AL133" i="97"/>
  <c r="AQ265" i="97"/>
  <c r="AP265" i="97"/>
  <c r="AM265" i="97"/>
  <c r="AL265" i="97"/>
  <c r="AQ264" i="97"/>
  <c r="AP264" i="97"/>
  <c r="AM264" i="97"/>
  <c r="AL264" i="97"/>
  <c r="AQ116" i="97"/>
  <c r="AP116" i="97"/>
  <c r="AM116" i="97"/>
  <c r="AL116" i="97"/>
  <c r="AQ115" i="97"/>
  <c r="AP115" i="97"/>
  <c r="AO115" i="97"/>
  <c r="AN115" i="97" s="1"/>
  <c r="AM115" i="97"/>
  <c r="AL115" i="97"/>
  <c r="AQ98" i="97"/>
  <c r="AP98" i="97"/>
  <c r="AM98" i="97"/>
  <c r="AL98" i="97"/>
  <c r="AQ97" i="97"/>
  <c r="AP97" i="97"/>
  <c r="AO97" i="97" s="1"/>
  <c r="AN97" i="97" s="1"/>
  <c r="AM97" i="97"/>
  <c r="AL97" i="97"/>
  <c r="AQ62" i="97"/>
  <c r="AP62" i="97"/>
  <c r="AM62" i="97"/>
  <c r="AL62" i="97"/>
  <c r="AQ61" i="97"/>
  <c r="AP61" i="97"/>
  <c r="AO61" i="97" s="1"/>
  <c r="AN61" i="97" s="1"/>
  <c r="AM61" i="97"/>
  <c r="AL61" i="97"/>
  <c r="AQ110" i="97"/>
  <c r="AP110" i="97"/>
  <c r="AM110" i="97"/>
  <c r="AL110" i="97"/>
  <c r="AQ109" i="97"/>
  <c r="AP109" i="97"/>
  <c r="AM109" i="97"/>
  <c r="AL109" i="97"/>
  <c r="AQ38" i="97"/>
  <c r="AP38" i="97"/>
  <c r="AM38" i="97"/>
  <c r="AL38" i="97"/>
  <c r="AQ37" i="97"/>
  <c r="AP37" i="97"/>
  <c r="AM37" i="97"/>
  <c r="AL37" i="97"/>
  <c r="AQ104" i="97"/>
  <c r="AP104" i="97"/>
  <c r="AM104" i="97"/>
  <c r="AL104" i="97"/>
  <c r="AQ103" i="97"/>
  <c r="AP103" i="97"/>
  <c r="AM103" i="97"/>
  <c r="AL103" i="97"/>
  <c r="AQ128" i="97"/>
  <c r="AP128" i="97"/>
  <c r="AM128" i="97"/>
  <c r="AL128" i="97"/>
  <c r="AQ127" i="97"/>
  <c r="AP127" i="97"/>
  <c r="AO127" i="97" s="1"/>
  <c r="AN127" i="97" s="1"/>
  <c r="AM127" i="97"/>
  <c r="AL127" i="97"/>
  <c r="AQ56" i="97"/>
  <c r="AP56" i="97"/>
  <c r="AM56" i="97"/>
  <c r="AL56" i="97"/>
  <c r="AQ55" i="97"/>
  <c r="AP55" i="97"/>
  <c r="AM55" i="97"/>
  <c r="AL55" i="97"/>
  <c r="AQ170" i="97"/>
  <c r="AP170" i="97"/>
  <c r="AM170" i="97"/>
  <c r="AL170" i="97"/>
  <c r="AQ169" i="97"/>
  <c r="AP169" i="97"/>
  <c r="AM169" i="97"/>
  <c r="AL169" i="97"/>
  <c r="AQ212" i="97"/>
  <c r="AP212" i="97"/>
  <c r="AM212" i="97"/>
  <c r="AL212" i="97"/>
  <c r="AQ211" i="97"/>
  <c r="AP211" i="97"/>
  <c r="AM211" i="97"/>
  <c r="AL211" i="97"/>
  <c r="AQ50" i="97"/>
  <c r="AP50" i="97"/>
  <c r="AM50" i="97"/>
  <c r="AL50" i="97"/>
  <c r="AQ49" i="97"/>
  <c r="AP49" i="97"/>
  <c r="AO49" i="97" s="1"/>
  <c r="AN49" i="97" s="1"/>
  <c r="AM49" i="97"/>
  <c r="AL49" i="97"/>
  <c r="AQ224" i="97"/>
  <c r="AP224" i="97"/>
  <c r="AM224" i="97"/>
  <c r="AL224" i="97"/>
  <c r="AQ223" i="97"/>
  <c r="AP223" i="97"/>
  <c r="AM223" i="97"/>
  <c r="AL223" i="97"/>
  <c r="AQ242" i="97"/>
  <c r="AP242" i="97"/>
  <c r="AM242" i="97"/>
  <c r="AL242" i="97"/>
  <c r="AQ241" i="97"/>
  <c r="AP241" i="97"/>
  <c r="AM241" i="97"/>
  <c r="AL241" i="97"/>
  <c r="AQ140" i="97"/>
  <c r="AP140" i="97"/>
  <c r="AM140" i="97"/>
  <c r="AL140" i="97"/>
  <c r="AQ139" i="97"/>
  <c r="AP139" i="97"/>
  <c r="AM139" i="97"/>
  <c r="AL139" i="97"/>
  <c r="AQ32" i="97"/>
  <c r="AP32" i="97"/>
  <c r="AM32" i="97"/>
  <c r="AL32" i="97"/>
  <c r="AQ31" i="97"/>
  <c r="AP31" i="97"/>
  <c r="AM31" i="97"/>
  <c r="AL31" i="97"/>
  <c r="AQ152" i="97"/>
  <c r="AP152" i="97"/>
  <c r="AM152" i="97"/>
  <c r="AL152" i="97"/>
  <c r="AQ151" i="97"/>
  <c r="AP151" i="97"/>
  <c r="AM151" i="97"/>
  <c r="AL151" i="97"/>
  <c r="AU80" i="97"/>
  <c r="I42" i="99"/>
  <c r="AU79" i="97"/>
  <c r="AU248" i="97"/>
  <c r="I41" i="100" s="1"/>
  <c r="AU247" i="97"/>
  <c r="AU92" i="97"/>
  <c r="I48" i="99" s="1"/>
  <c r="AU91" i="97"/>
  <c r="I30" i="100" s="1"/>
  <c r="AU200" i="97"/>
  <c r="I14" i="99" s="1"/>
  <c r="AU199" i="97"/>
  <c r="I25" i="100" s="1"/>
  <c r="AU188" i="97"/>
  <c r="AU187" i="97"/>
  <c r="I48" i="100" s="1"/>
  <c r="AU182" i="97"/>
  <c r="I44" i="99" s="1"/>
  <c r="AU181" i="97"/>
  <c r="AU44" i="97"/>
  <c r="I11" i="99" s="1"/>
  <c r="AU43" i="97"/>
  <c r="I26" i="100" s="1"/>
  <c r="AU14" i="97"/>
  <c r="AU13" i="97"/>
  <c r="AU230" i="97"/>
  <c r="AU229" i="97"/>
  <c r="I24" i="100" s="1"/>
  <c r="AU74" i="97"/>
  <c r="I10" i="99" s="1"/>
  <c r="AU73" i="97"/>
  <c r="I43" i="100" s="1"/>
  <c r="AU194" i="97"/>
  <c r="AU193" i="97"/>
  <c r="AU259" i="97"/>
  <c r="I37" i="99" s="1"/>
  <c r="AU258" i="97"/>
  <c r="AU176" i="97"/>
  <c r="AU175" i="97"/>
  <c r="AU122" i="97"/>
  <c r="I30" i="99" s="1"/>
  <c r="AU121" i="97"/>
  <c r="AU236" i="97"/>
  <c r="AU235" i="97"/>
  <c r="I36" i="100" s="1"/>
  <c r="AU134" i="97"/>
  <c r="AU133" i="97"/>
  <c r="AU265" i="97"/>
  <c r="I43" i="99" s="1"/>
  <c r="AU264" i="97"/>
  <c r="I46" i="100" s="1"/>
  <c r="AU116" i="97"/>
  <c r="AU115" i="97"/>
  <c r="AU98" i="97"/>
  <c r="AU97" i="97"/>
  <c r="I27" i="100" s="1"/>
  <c r="AU62" i="97"/>
  <c r="AU61" i="97"/>
  <c r="AU110" i="97"/>
  <c r="AU109" i="97"/>
  <c r="I38" i="100" s="1"/>
  <c r="AU38" i="97"/>
  <c r="I33" i="99"/>
  <c r="AU37" i="97"/>
  <c r="I19" i="100" s="1"/>
  <c r="I12" i="100"/>
  <c r="AU104" i="97"/>
  <c r="I24" i="99" s="1"/>
  <c r="AU103" i="97"/>
  <c r="I31" i="100" s="1"/>
  <c r="AU128" i="97"/>
  <c r="AU127" i="97"/>
  <c r="AU56" i="97"/>
  <c r="AU55" i="97"/>
  <c r="I34" i="100" s="1"/>
  <c r="AU170" i="97"/>
  <c r="AU169" i="97"/>
  <c r="AU212" i="97"/>
  <c r="AU211" i="97"/>
  <c r="AU50" i="97"/>
  <c r="AU49" i="97"/>
  <c r="AU224" i="97"/>
  <c r="I15" i="99"/>
  <c r="AU223" i="97"/>
  <c r="AU242" i="97"/>
  <c r="AU241" i="97"/>
  <c r="I35" i="100" s="1"/>
  <c r="AU140" i="97"/>
  <c r="AU139" i="97"/>
  <c r="I15" i="100" s="1"/>
  <c r="AU32" i="97"/>
  <c r="AU31" i="97"/>
  <c r="AU152" i="97"/>
  <c r="AU151" i="97"/>
  <c r="I45" i="100" s="1"/>
  <c r="I16" i="100"/>
  <c r="AT80" i="97"/>
  <c r="AT248" i="97"/>
  <c r="AT92" i="97"/>
  <c r="AT200" i="97"/>
  <c r="AT188" i="97"/>
  <c r="AT182" i="97"/>
  <c r="AT44" i="97"/>
  <c r="AT14" i="97"/>
  <c r="AT230" i="97"/>
  <c r="AT74" i="97"/>
  <c r="H12" i="99" s="1"/>
  <c r="I39" i="99"/>
  <c r="AT194" i="97"/>
  <c r="AT259" i="97"/>
  <c r="H37" i="99" s="1"/>
  <c r="AT176" i="97"/>
  <c r="AT122" i="97"/>
  <c r="H30" i="99" s="1"/>
  <c r="AT236" i="97"/>
  <c r="H28" i="99" s="1"/>
  <c r="AT134" i="97"/>
  <c r="H19" i="99" s="1"/>
  <c r="AT265" i="97"/>
  <c r="AT116" i="97"/>
  <c r="I23" i="99"/>
  <c r="AT98" i="97"/>
  <c r="AT62" i="97"/>
  <c r="H18" i="99" s="1"/>
  <c r="AT110" i="97"/>
  <c r="AT38" i="97"/>
  <c r="H15" i="99" s="1"/>
  <c r="AT104" i="97"/>
  <c r="H10" i="99" s="1"/>
  <c r="AT128" i="97"/>
  <c r="I18" i="99"/>
  <c r="AT56" i="97"/>
  <c r="AT170" i="97"/>
  <c r="H41" i="99" s="1"/>
  <c r="H13" i="99"/>
  <c r="AT212" i="97"/>
  <c r="AT50" i="97"/>
  <c r="H11" i="99"/>
  <c r="AT224" i="97"/>
  <c r="AT242" i="97"/>
  <c r="H36" i="99" s="1"/>
  <c r="AT140" i="97"/>
  <c r="AT32" i="97"/>
  <c r="H16" i="99" s="1"/>
  <c r="AT79" i="97"/>
  <c r="AT247" i="97"/>
  <c r="H25" i="100" s="1"/>
  <c r="AT91" i="97"/>
  <c r="H30" i="100" s="1"/>
  <c r="AT199" i="97"/>
  <c r="AT187" i="97"/>
  <c r="AT181" i="97"/>
  <c r="AT43" i="97"/>
  <c r="AT13" i="97"/>
  <c r="AT229" i="97"/>
  <c r="H24" i="100" s="1"/>
  <c r="AT73" i="97"/>
  <c r="AT193" i="97"/>
  <c r="AT258" i="97"/>
  <c r="AT175" i="97"/>
  <c r="AT121" i="97"/>
  <c r="AT235" i="97"/>
  <c r="AT133" i="97"/>
  <c r="AT264" i="97"/>
  <c r="AT115" i="97"/>
  <c r="H13" i="100" s="1"/>
  <c r="AT97" i="97"/>
  <c r="AT61" i="97"/>
  <c r="H42" i="100" s="1"/>
  <c r="AT109" i="97"/>
  <c r="AT152" i="97"/>
  <c r="AT37" i="97"/>
  <c r="H19" i="100" s="1"/>
  <c r="H12" i="100"/>
  <c r="AT103" i="97"/>
  <c r="H43" i="100" s="1"/>
  <c r="AT127" i="97"/>
  <c r="I22" i="100"/>
  <c r="AT55" i="97"/>
  <c r="H37" i="100" s="1"/>
  <c r="AT169" i="97"/>
  <c r="AT211" i="97"/>
  <c r="AT49" i="97"/>
  <c r="H20" i="100" s="1"/>
  <c r="AT223" i="97"/>
  <c r="AT241" i="97"/>
  <c r="I17" i="100"/>
  <c r="AT139" i="97"/>
  <c r="AT31" i="97"/>
  <c r="AT151" i="97"/>
  <c r="H16" i="100"/>
  <c r="AD3" i="99"/>
  <c r="Y3" i="99"/>
  <c r="T3" i="99"/>
  <c r="B42" i="99"/>
  <c r="B45" i="99"/>
  <c r="B40" i="99"/>
  <c r="B29" i="99"/>
  <c r="B44" i="99"/>
  <c r="B35" i="99"/>
  <c r="B36" i="99"/>
  <c r="B37" i="99"/>
  <c r="B27" i="99"/>
  <c r="B21" i="99"/>
  <c r="B39" i="99"/>
  <c r="B26" i="99"/>
  <c r="B25" i="99"/>
  <c r="B28" i="99"/>
  <c r="B30" i="99"/>
  <c r="F12" i="99"/>
  <c r="F20" i="99"/>
  <c r="F14" i="99"/>
  <c r="F16" i="99"/>
  <c r="F15" i="99"/>
  <c r="F11" i="99"/>
  <c r="F17" i="99"/>
  <c r="F13" i="99"/>
  <c r="F18" i="99"/>
  <c r="F31" i="99"/>
  <c r="F10" i="99"/>
  <c r="F33" i="99"/>
  <c r="F22" i="99"/>
  <c r="F19" i="99"/>
  <c r="F23" i="99"/>
  <c r="F24" i="99"/>
  <c r="F32" i="99"/>
  <c r="F41" i="99"/>
  <c r="F30" i="99"/>
  <c r="F28" i="99"/>
  <c r="F25" i="99"/>
  <c r="F26" i="99"/>
  <c r="F39" i="99"/>
  <c r="F21" i="99"/>
  <c r="F27" i="99"/>
  <c r="F37" i="99"/>
  <c r="F36" i="99"/>
  <c r="F35" i="99"/>
  <c r="F44" i="99"/>
  <c r="F29" i="99"/>
  <c r="F40" i="99"/>
  <c r="F45" i="99"/>
  <c r="F42" i="99"/>
  <c r="F16" i="100"/>
  <c r="F10" i="100"/>
  <c r="F17" i="100"/>
  <c r="F13" i="100"/>
  <c r="F19" i="100"/>
  <c r="F24" i="100"/>
  <c r="F15" i="100"/>
  <c r="F34" i="100"/>
  <c r="F22" i="100"/>
  <c r="F11" i="100"/>
  <c r="F43" i="100"/>
  <c r="F12" i="100"/>
  <c r="F23" i="100"/>
  <c r="F30" i="100"/>
  <c r="F27" i="100"/>
  <c r="F31" i="100"/>
  <c r="F29" i="100"/>
  <c r="F14" i="100"/>
  <c r="F32" i="100"/>
  <c r="F36" i="100"/>
  <c r="F39" i="100"/>
  <c r="F42" i="100"/>
  <c r="F20" i="100"/>
  <c r="F47" i="100"/>
  <c r="F45" i="100"/>
  <c r="F33" i="100"/>
  <c r="F35" i="100"/>
  <c r="F37" i="100"/>
  <c r="F26" i="100"/>
  <c r="F48" i="100"/>
  <c r="F38" i="100"/>
  <c r="F25" i="100"/>
  <c r="F40" i="100"/>
  <c r="C27" i="99"/>
  <c r="AD3" i="100"/>
  <c r="Y3" i="100"/>
  <c r="C16" i="100"/>
  <c r="C10" i="100"/>
  <c r="C17" i="100"/>
  <c r="C13" i="100"/>
  <c r="C19" i="100"/>
  <c r="C24" i="100"/>
  <c r="C15" i="100"/>
  <c r="C34" i="100"/>
  <c r="C22" i="100"/>
  <c r="C11" i="100"/>
  <c r="C43" i="100"/>
  <c r="C12" i="100"/>
  <c r="C23" i="100"/>
  <c r="C30" i="100"/>
  <c r="C27" i="100"/>
  <c r="C31" i="100"/>
  <c r="C29" i="100"/>
  <c r="C14" i="100"/>
  <c r="C32" i="100"/>
  <c r="C36" i="100"/>
  <c r="C39" i="100"/>
  <c r="C42" i="100"/>
  <c r="C20" i="100"/>
  <c r="C47" i="100"/>
  <c r="C45" i="100"/>
  <c r="C33" i="100"/>
  <c r="C35" i="100"/>
  <c r="C37" i="100"/>
  <c r="C26" i="100"/>
  <c r="C48" i="100"/>
  <c r="C38" i="100"/>
  <c r="C25" i="100"/>
  <c r="C40" i="100"/>
  <c r="C29" i="99"/>
  <c r="J29" i="99"/>
  <c r="L29" i="99"/>
  <c r="N29" i="99"/>
  <c r="P29" i="99"/>
  <c r="R29" i="99"/>
  <c r="T29" i="99"/>
  <c r="V29" i="99"/>
  <c r="X29" i="99"/>
  <c r="Z29" i="99"/>
  <c r="AC29" i="99"/>
  <c r="AD29" i="99"/>
  <c r="C40" i="99"/>
  <c r="J40" i="99"/>
  <c r="L40" i="99"/>
  <c r="N40" i="99"/>
  <c r="P40" i="99"/>
  <c r="R40" i="99"/>
  <c r="T40" i="99"/>
  <c r="U40" i="99"/>
  <c r="V40" i="99"/>
  <c r="X40" i="99"/>
  <c r="Z40" i="99"/>
  <c r="AC40" i="99"/>
  <c r="AD40" i="99"/>
  <c r="C45" i="99"/>
  <c r="J45" i="99"/>
  <c r="L45" i="99"/>
  <c r="N45" i="99"/>
  <c r="P45" i="99"/>
  <c r="R45" i="99"/>
  <c r="T45" i="99"/>
  <c r="V45" i="99"/>
  <c r="X45" i="99"/>
  <c r="Z45" i="99"/>
  <c r="AC45" i="99"/>
  <c r="AD45" i="99"/>
  <c r="C42" i="99"/>
  <c r="J42" i="99"/>
  <c r="K42" i="99"/>
  <c r="L42" i="99"/>
  <c r="N42" i="99"/>
  <c r="P42" i="99"/>
  <c r="R42" i="99"/>
  <c r="T42" i="99"/>
  <c r="V42" i="99"/>
  <c r="X42" i="99"/>
  <c r="Z42" i="99"/>
  <c r="AC42" i="99"/>
  <c r="AD42" i="99"/>
  <c r="J27" i="99"/>
  <c r="L27" i="99"/>
  <c r="N27" i="99"/>
  <c r="P27" i="99"/>
  <c r="R27" i="99"/>
  <c r="T27" i="99"/>
  <c r="V27" i="99"/>
  <c r="X27" i="99"/>
  <c r="Z27" i="99"/>
  <c r="AC27" i="99"/>
  <c r="AD27" i="99"/>
  <c r="C37" i="99"/>
  <c r="J37" i="99"/>
  <c r="L37" i="99"/>
  <c r="N37" i="99"/>
  <c r="P37" i="99"/>
  <c r="R37" i="99"/>
  <c r="T37" i="99"/>
  <c r="V37" i="99"/>
  <c r="X37" i="99"/>
  <c r="Z37" i="99"/>
  <c r="AC37" i="99"/>
  <c r="AD37" i="99"/>
  <c r="C36" i="99"/>
  <c r="J36" i="99"/>
  <c r="L36" i="99"/>
  <c r="N36" i="99"/>
  <c r="P36" i="99"/>
  <c r="R36" i="99"/>
  <c r="T36" i="99"/>
  <c r="V36" i="99"/>
  <c r="X36" i="99"/>
  <c r="Z36" i="99"/>
  <c r="AC36" i="99"/>
  <c r="AF36" i="99" s="1"/>
  <c r="AD36" i="99"/>
  <c r="C35" i="99"/>
  <c r="J35" i="99"/>
  <c r="L35" i="99"/>
  <c r="N35" i="99"/>
  <c r="P35" i="99"/>
  <c r="R35" i="99"/>
  <c r="T35" i="99"/>
  <c r="V35" i="99"/>
  <c r="X35" i="99"/>
  <c r="Z35" i="99"/>
  <c r="AC35" i="99"/>
  <c r="AD35" i="99"/>
  <c r="C44" i="99"/>
  <c r="J44" i="99"/>
  <c r="L44" i="99"/>
  <c r="N44" i="99"/>
  <c r="P44" i="99"/>
  <c r="R44" i="99"/>
  <c r="T44" i="99"/>
  <c r="V44" i="99"/>
  <c r="X44" i="99"/>
  <c r="Z44" i="99"/>
  <c r="AC44" i="99"/>
  <c r="AD44" i="99"/>
  <c r="C21" i="99"/>
  <c r="J21" i="99"/>
  <c r="L21" i="99"/>
  <c r="N21" i="99"/>
  <c r="P21" i="99"/>
  <c r="R21" i="99"/>
  <c r="T21" i="99"/>
  <c r="V21" i="99"/>
  <c r="X21" i="99"/>
  <c r="Z21" i="99"/>
  <c r="AC21" i="99"/>
  <c r="AD21" i="99"/>
  <c r="C28" i="99"/>
  <c r="J28" i="99"/>
  <c r="L28" i="99"/>
  <c r="N28" i="99"/>
  <c r="P28" i="99"/>
  <c r="R28" i="99"/>
  <c r="T28" i="99"/>
  <c r="V28" i="99"/>
  <c r="X28" i="99"/>
  <c r="Z28" i="99"/>
  <c r="AC28" i="99"/>
  <c r="AD28" i="99"/>
  <c r="C25" i="99"/>
  <c r="J25" i="99"/>
  <c r="L25" i="99"/>
  <c r="N25" i="99"/>
  <c r="P25" i="99"/>
  <c r="R25" i="99"/>
  <c r="T25" i="99"/>
  <c r="V25" i="99"/>
  <c r="X25" i="99"/>
  <c r="Z25" i="99"/>
  <c r="AC25" i="99"/>
  <c r="AD25" i="99"/>
  <c r="C26" i="99"/>
  <c r="J26" i="99"/>
  <c r="L26" i="99"/>
  <c r="N26" i="99"/>
  <c r="P26" i="99"/>
  <c r="R26" i="99"/>
  <c r="T26" i="99"/>
  <c r="V26" i="99"/>
  <c r="X26" i="99"/>
  <c r="Z26" i="99"/>
  <c r="AC26" i="99"/>
  <c r="AD26" i="99"/>
  <c r="C39" i="99"/>
  <c r="J39" i="99"/>
  <c r="L39" i="99"/>
  <c r="N39" i="99"/>
  <c r="P39" i="99"/>
  <c r="R39" i="99"/>
  <c r="T39" i="99"/>
  <c r="V39" i="99"/>
  <c r="X39" i="99"/>
  <c r="Z39" i="99"/>
  <c r="AA39" i="99"/>
  <c r="AC39" i="99"/>
  <c r="AD39" i="99"/>
  <c r="C30" i="99"/>
  <c r="J30" i="99"/>
  <c r="L30" i="99"/>
  <c r="N30" i="99"/>
  <c r="P30" i="99"/>
  <c r="R30" i="99"/>
  <c r="T30" i="99"/>
  <c r="V30" i="99"/>
  <c r="X30" i="99"/>
  <c r="Z30" i="99"/>
  <c r="AC30" i="99"/>
  <c r="AD30" i="99"/>
  <c r="AC40" i="100"/>
  <c r="AD40" i="100"/>
  <c r="Z40" i="100"/>
  <c r="X40" i="100"/>
  <c r="V40" i="100"/>
  <c r="T40" i="100"/>
  <c r="R40" i="100"/>
  <c r="P40" i="100"/>
  <c r="N40" i="100"/>
  <c r="L40" i="100"/>
  <c r="J40" i="100"/>
  <c r="B40" i="100"/>
  <c r="AC25" i="100"/>
  <c r="AD25" i="100"/>
  <c r="AF25" i="100" s="1"/>
  <c r="Z25" i="100"/>
  <c r="X25" i="100"/>
  <c r="V25" i="100"/>
  <c r="T25" i="100"/>
  <c r="R25" i="100"/>
  <c r="P25" i="100"/>
  <c r="N25" i="100"/>
  <c r="L25" i="100"/>
  <c r="J25" i="100"/>
  <c r="B25" i="100"/>
  <c r="AC38" i="100"/>
  <c r="AD38" i="100"/>
  <c r="Z38" i="100"/>
  <c r="X38" i="100"/>
  <c r="V38" i="100"/>
  <c r="T38" i="100"/>
  <c r="R38" i="100"/>
  <c r="P38" i="100"/>
  <c r="N38" i="100"/>
  <c r="L38" i="100"/>
  <c r="J38" i="100"/>
  <c r="B38" i="100"/>
  <c r="AC48" i="100"/>
  <c r="AD48" i="100"/>
  <c r="Z48" i="100"/>
  <c r="X48" i="100"/>
  <c r="V48" i="100"/>
  <c r="T48" i="100"/>
  <c r="R48" i="100"/>
  <c r="P48" i="100"/>
  <c r="N48" i="100"/>
  <c r="L48" i="100"/>
  <c r="J48" i="100"/>
  <c r="B48" i="100"/>
  <c r="AC26" i="100"/>
  <c r="AD26" i="100"/>
  <c r="Z26" i="100"/>
  <c r="X26" i="100"/>
  <c r="V26" i="100"/>
  <c r="T26" i="100"/>
  <c r="R26" i="100"/>
  <c r="P26" i="100"/>
  <c r="N26" i="100"/>
  <c r="L26" i="100"/>
  <c r="J26" i="100"/>
  <c r="B26" i="100"/>
  <c r="AC37" i="100"/>
  <c r="AD37" i="100"/>
  <c r="Z37" i="100"/>
  <c r="X37" i="100"/>
  <c r="V37" i="100"/>
  <c r="T37" i="100"/>
  <c r="R37" i="100"/>
  <c r="P37" i="100"/>
  <c r="N37" i="100"/>
  <c r="L37" i="100"/>
  <c r="J37" i="100"/>
  <c r="B37" i="100"/>
  <c r="AC35" i="100"/>
  <c r="AD35" i="100"/>
  <c r="Z35" i="100"/>
  <c r="X35" i="100"/>
  <c r="V35" i="100"/>
  <c r="T35" i="100"/>
  <c r="R35" i="100"/>
  <c r="P35" i="100"/>
  <c r="N35" i="100"/>
  <c r="L35" i="100"/>
  <c r="J35" i="100"/>
  <c r="B35" i="100"/>
  <c r="S33" i="100"/>
  <c r="AC33" i="100"/>
  <c r="AF33" i="100" s="1"/>
  <c r="AD33" i="100"/>
  <c r="Z33" i="100"/>
  <c r="X33" i="100"/>
  <c r="V33" i="100"/>
  <c r="T33" i="100"/>
  <c r="R33" i="100"/>
  <c r="P33" i="100"/>
  <c r="N33" i="100"/>
  <c r="L33" i="100"/>
  <c r="J33" i="100"/>
  <c r="B33" i="100"/>
  <c r="AC45" i="100"/>
  <c r="AD45" i="100"/>
  <c r="Z45" i="100"/>
  <c r="X45" i="100"/>
  <c r="V45" i="100"/>
  <c r="T45" i="100"/>
  <c r="R45" i="100"/>
  <c r="P45" i="100"/>
  <c r="N45" i="100"/>
  <c r="L45" i="100"/>
  <c r="J45" i="100"/>
  <c r="B45" i="100"/>
  <c r="AC47" i="100"/>
  <c r="AF47" i="100" s="1"/>
  <c r="AD47" i="100"/>
  <c r="Z47" i="100"/>
  <c r="X47" i="100"/>
  <c r="V47" i="100"/>
  <c r="T47" i="100"/>
  <c r="R47" i="100"/>
  <c r="P47" i="100"/>
  <c r="N47" i="100"/>
  <c r="L47" i="100"/>
  <c r="J47" i="100"/>
  <c r="B47" i="100"/>
  <c r="W20" i="100"/>
  <c r="AC20" i="100"/>
  <c r="AF20" i="100" s="1"/>
  <c r="AD20" i="100"/>
  <c r="Z20" i="100"/>
  <c r="X20" i="100"/>
  <c r="V20" i="100"/>
  <c r="T20" i="100"/>
  <c r="R20" i="100"/>
  <c r="P20" i="100"/>
  <c r="N20" i="100"/>
  <c r="L20" i="100"/>
  <c r="J20" i="100"/>
  <c r="B20" i="100"/>
  <c r="Q42" i="100"/>
  <c r="Y42" i="100"/>
  <c r="AC42" i="100"/>
  <c r="AD42" i="100"/>
  <c r="Z42" i="100"/>
  <c r="X42" i="100"/>
  <c r="V42" i="100"/>
  <c r="T42" i="100"/>
  <c r="R42" i="100"/>
  <c r="P42" i="100"/>
  <c r="N42" i="100"/>
  <c r="L42" i="100"/>
  <c r="J42" i="100"/>
  <c r="B42" i="100"/>
  <c r="AC39" i="100"/>
  <c r="AD39" i="100"/>
  <c r="Z39" i="100"/>
  <c r="X39" i="100"/>
  <c r="V39" i="100"/>
  <c r="T39" i="100"/>
  <c r="R39" i="100"/>
  <c r="P39" i="100"/>
  <c r="N39" i="100"/>
  <c r="L39" i="100"/>
  <c r="J39" i="100"/>
  <c r="B39" i="100"/>
  <c r="AC36" i="100"/>
  <c r="AD36" i="100"/>
  <c r="Z36" i="100"/>
  <c r="X36" i="100"/>
  <c r="V36" i="100"/>
  <c r="T36" i="100"/>
  <c r="R36" i="100"/>
  <c r="P36" i="100"/>
  <c r="N36" i="100"/>
  <c r="L36" i="100"/>
  <c r="J36" i="100"/>
  <c r="B36" i="100"/>
  <c r="S32" i="100"/>
  <c r="AC32" i="100"/>
  <c r="AD32" i="100"/>
  <c r="Z32" i="100"/>
  <c r="X32" i="100"/>
  <c r="V32" i="100"/>
  <c r="T32" i="100"/>
  <c r="R32" i="100"/>
  <c r="P32" i="100"/>
  <c r="N32" i="100"/>
  <c r="L32" i="100"/>
  <c r="J32" i="100"/>
  <c r="B32" i="100"/>
  <c r="K40" i="100"/>
  <c r="S40" i="100"/>
  <c r="Y40" i="100"/>
  <c r="AA40" i="100"/>
  <c r="O42" i="99"/>
  <c r="S42" i="99"/>
  <c r="W42" i="99"/>
  <c r="AA42" i="99"/>
  <c r="M25" i="100"/>
  <c r="Q25" i="100"/>
  <c r="Y25" i="100"/>
  <c r="M45" i="99"/>
  <c r="S45" i="99"/>
  <c r="U45" i="99"/>
  <c r="Y45" i="99"/>
  <c r="AA45" i="99"/>
  <c r="M38" i="100"/>
  <c r="Q38" i="100"/>
  <c r="U38" i="100"/>
  <c r="Y38" i="100"/>
  <c r="M40" i="99"/>
  <c r="Q40" i="99"/>
  <c r="W40" i="99"/>
  <c r="Y40" i="99"/>
  <c r="O48" i="100"/>
  <c r="Q48" i="100"/>
  <c r="W48" i="100"/>
  <c r="Y48" i="100"/>
  <c r="AA48" i="100"/>
  <c r="Q29" i="99"/>
  <c r="S29" i="99"/>
  <c r="U29" i="99"/>
  <c r="Y29" i="99"/>
  <c r="AA29" i="99"/>
  <c r="S44" i="99"/>
  <c r="W44" i="99"/>
  <c r="Y44" i="99"/>
  <c r="AA44" i="99"/>
  <c r="M37" i="100"/>
  <c r="O37" i="100"/>
  <c r="Q37" i="100"/>
  <c r="U37" i="100"/>
  <c r="Y37" i="100"/>
  <c r="AA37" i="100"/>
  <c r="M35" i="99"/>
  <c r="O35" i="99"/>
  <c r="Q35" i="99"/>
  <c r="U35" i="99"/>
  <c r="Y35" i="99"/>
  <c r="M35" i="100"/>
  <c r="O35" i="100"/>
  <c r="Q35" i="100"/>
  <c r="W35" i="100"/>
  <c r="Y35" i="100"/>
  <c r="K36" i="99"/>
  <c r="M36" i="99"/>
  <c r="Q36" i="99"/>
  <c r="U36" i="99"/>
  <c r="U33" i="100"/>
  <c r="W33" i="100"/>
  <c r="Y33" i="100"/>
  <c r="AA33" i="100"/>
  <c r="M37" i="99"/>
  <c r="O37" i="99"/>
  <c r="W37" i="99"/>
  <c r="M27" i="99"/>
  <c r="S27" i="99"/>
  <c r="U27" i="99"/>
  <c r="W27" i="99"/>
  <c r="M47" i="100"/>
  <c r="Q47" i="100"/>
  <c r="U47" i="100"/>
  <c r="Y47" i="100"/>
  <c r="K21" i="99"/>
  <c r="M21" i="99"/>
  <c r="U21" i="99"/>
  <c r="Y21" i="99"/>
  <c r="O20" i="100"/>
  <c r="Y20" i="100"/>
  <c r="W39" i="99"/>
  <c r="U42" i="100"/>
  <c r="Q26" i="99"/>
  <c r="S26" i="99"/>
  <c r="U26" i="99"/>
  <c r="Y26" i="99"/>
  <c r="AA26" i="99"/>
  <c r="M39" i="100"/>
  <c r="Q39" i="100"/>
  <c r="S39" i="100"/>
  <c r="U39" i="100"/>
  <c r="AA39" i="100"/>
  <c r="M25" i="99"/>
  <c r="O25" i="99"/>
  <c r="Q25" i="99"/>
  <c r="S25" i="99"/>
  <c r="U25" i="99"/>
  <c r="W25" i="99"/>
  <c r="Y25" i="99"/>
  <c r="AA25" i="99"/>
  <c r="M36" i="100"/>
  <c r="U36" i="100"/>
  <c r="W36" i="100"/>
  <c r="O28" i="99"/>
  <c r="Q28" i="99"/>
  <c r="S28" i="99"/>
  <c r="W28" i="99"/>
  <c r="Y28" i="99"/>
  <c r="AA28" i="99"/>
  <c r="M32" i="100"/>
  <c r="Q32" i="100"/>
  <c r="U32" i="100"/>
  <c r="W32" i="100"/>
  <c r="M30" i="99"/>
  <c r="O30" i="99"/>
  <c r="U30" i="99"/>
  <c r="AA30" i="99"/>
  <c r="W16" i="100"/>
  <c r="U12" i="99"/>
  <c r="S14" i="100"/>
  <c r="O31" i="100"/>
  <c r="O29" i="100"/>
  <c r="O32" i="99"/>
  <c r="O14" i="100"/>
  <c r="O41" i="99"/>
  <c r="M10" i="100"/>
  <c r="M17" i="100"/>
  <c r="M16" i="99"/>
  <c r="M15" i="99"/>
  <c r="M11" i="99"/>
  <c r="M17" i="99"/>
  <c r="M18" i="99"/>
  <c r="M31" i="99"/>
  <c r="M23" i="100"/>
  <c r="M27" i="100"/>
  <c r="M24" i="99"/>
  <c r="M32" i="99"/>
  <c r="M41" i="99"/>
  <c r="K11" i="99"/>
  <c r="K19" i="99"/>
  <c r="K24" i="99"/>
  <c r="AA14" i="100"/>
  <c r="W14" i="100"/>
  <c r="U14" i="100"/>
  <c r="Q14" i="100"/>
  <c r="Z14" i="100"/>
  <c r="T14" i="100"/>
  <c r="N14" i="100"/>
  <c r="L14" i="100"/>
  <c r="AC14" i="100"/>
  <c r="AD14" i="100"/>
  <c r="AC29" i="100"/>
  <c r="AD29" i="100"/>
  <c r="AC31" i="100"/>
  <c r="AD31" i="100"/>
  <c r="AC27" i="100"/>
  <c r="AD27" i="100"/>
  <c r="Q29" i="100"/>
  <c r="S29" i="100"/>
  <c r="U29" i="100"/>
  <c r="W29" i="100"/>
  <c r="Z29" i="100"/>
  <c r="T29" i="100"/>
  <c r="N29" i="100"/>
  <c r="L29" i="100"/>
  <c r="J31" i="100"/>
  <c r="Z31" i="100"/>
  <c r="T31" i="100"/>
  <c r="N31" i="100"/>
  <c r="L31" i="100"/>
  <c r="Q31" i="100"/>
  <c r="Y31" i="100"/>
  <c r="Q27" i="100"/>
  <c r="Y27" i="100"/>
  <c r="AA27" i="100"/>
  <c r="Z27" i="100"/>
  <c r="T27" i="100"/>
  <c r="N27" i="100"/>
  <c r="L27" i="100"/>
  <c r="J27" i="100"/>
  <c r="J14" i="100"/>
  <c r="P14" i="100"/>
  <c r="R14" i="100"/>
  <c r="V14" i="100"/>
  <c r="X14" i="100"/>
  <c r="B14" i="100"/>
  <c r="J29" i="100"/>
  <c r="P29" i="100"/>
  <c r="R29" i="100"/>
  <c r="V29" i="100"/>
  <c r="X29" i="100"/>
  <c r="B29" i="100"/>
  <c r="P31" i="100"/>
  <c r="R31" i="100"/>
  <c r="V31" i="100"/>
  <c r="X31" i="100"/>
  <c r="B31" i="100"/>
  <c r="P27" i="100"/>
  <c r="R27" i="100"/>
  <c r="V27" i="100"/>
  <c r="X27" i="100"/>
  <c r="B27" i="100"/>
  <c r="Z41" i="99"/>
  <c r="T41" i="99"/>
  <c r="N41" i="99"/>
  <c r="L41" i="99"/>
  <c r="J41" i="99"/>
  <c r="U41" i="99"/>
  <c r="S41" i="99"/>
  <c r="C41" i="99"/>
  <c r="P41" i="99"/>
  <c r="R41" i="99"/>
  <c r="V41" i="99"/>
  <c r="X41" i="99"/>
  <c r="AC41" i="99"/>
  <c r="AD41" i="99"/>
  <c r="B41" i="99"/>
  <c r="W32" i="99"/>
  <c r="U32" i="99"/>
  <c r="Q32" i="99"/>
  <c r="Z32" i="99"/>
  <c r="T32" i="99"/>
  <c r="N32" i="99"/>
  <c r="L32" i="99"/>
  <c r="C32" i="99"/>
  <c r="J32" i="99"/>
  <c r="P32" i="99"/>
  <c r="R32" i="99"/>
  <c r="V32" i="99"/>
  <c r="X32" i="99"/>
  <c r="AC32" i="99"/>
  <c r="AD32" i="99"/>
  <c r="B32" i="99"/>
  <c r="AD24" i="99"/>
  <c r="AC24" i="99"/>
  <c r="Z24" i="99"/>
  <c r="Y24" i="99"/>
  <c r="X24" i="99"/>
  <c r="V24" i="99"/>
  <c r="S24" i="99"/>
  <c r="R24" i="99"/>
  <c r="Q24" i="99"/>
  <c r="P24" i="99"/>
  <c r="N24" i="99"/>
  <c r="L24" i="99"/>
  <c r="J24" i="99"/>
  <c r="C24" i="99"/>
  <c r="B24" i="99"/>
  <c r="AD23" i="99"/>
  <c r="AC23" i="99"/>
  <c r="Z23" i="99"/>
  <c r="Y23" i="99"/>
  <c r="X23" i="99"/>
  <c r="V23" i="99"/>
  <c r="T23" i="99"/>
  <c r="S23" i="99"/>
  <c r="R23" i="99"/>
  <c r="P23" i="99"/>
  <c r="N23" i="99"/>
  <c r="L23" i="99"/>
  <c r="J23" i="99"/>
  <c r="B23" i="99"/>
  <c r="C23" i="99"/>
  <c r="T24" i="99"/>
  <c r="Q23" i="99"/>
  <c r="T3" i="100"/>
  <c r="AD19" i="99"/>
  <c r="AC19" i="99"/>
  <c r="AA19" i="99"/>
  <c r="Z19" i="99"/>
  <c r="Y19" i="99"/>
  <c r="X19" i="99"/>
  <c r="W19" i="99"/>
  <c r="V19" i="99"/>
  <c r="T19" i="99"/>
  <c r="S19" i="99"/>
  <c r="R19" i="99"/>
  <c r="Q19" i="99"/>
  <c r="P19" i="99"/>
  <c r="N19" i="99"/>
  <c r="L19" i="99"/>
  <c r="J19" i="99"/>
  <c r="C19" i="99"/>
  <c r="B19" i="99"/>
  <c r="AD22" i="99"/>
  <c r="AC22" i="99"/>
  <c r="AA22" i="99"/>
  <c r="Z22" i="99"/>
  <c r="Y22" i="99"/>
  <c r="X22" i="99"/>
  <c r="V22" i="99"/>
  <c r="T22" i="99"/>
  <c r="R22" i="99"/>
  <c r="Q22" i="99"/>
  <c r="P22" i="99"/>
  <c r="N22" i="99"/>
  <c r="L22" i="99"/>
  <c r="J22" i="99"/>
  <c r="C22" i="99"/>
  <c r="B22" i="99"/>
  <c r="AD33" i="99"/>
  <c r="AC33" i="99"/>
  <c r="AA33" i="99"/>
  <c r="Z33" i="99"/>
  <c r="X33" i="99"/>
  <c r="V33" i="99"/>
  <c r="T33" i="99"/>
  <c r="S33" i="99"/>
  <c r="R33" i="99"/>
  <c r="Q33" i="99"/>
  <c r="P33" i="99"/>
  <c r="N33" i="99"/>
  <c r="L33" i="99"/>
  <c r="J33" i="99"/>
  <c r="C33" i="99"/>
  <c r="B33" i="99"/>
  <c r="AD10" i="99"/>
  <c r="AC10" i="99"/>
  <c r="Z10" i="99"/>
  <c r="Y10" i="99"/>
  <c r="X10" i="99"/>
  <c r="V10" i="99"/>
  <c r="U10" i="99"/>
  <c r="T10" i="99"/>
  <c r="R10" i="99"/>
  <c r="Q10" i="99"/>
  <c r="P10" i="99"/>
  <c r="N10" i="99"/>
  <c r="L10" i="99"/>
  <c r="J10" i="99"/>
  <c r="C10" i="99"/>
  <c r="B10" i="99"/>
  <c r="AD31" i="99"/>
  <c r="AC31" i="99"/>
  <c r="AA31" i="99"/>
  <c r="Z31" i="99"/>
  <c r="Y31" i="99"/>
  <c r="X31" i="99"/>
  <c r="V31" i="99"/>
  <c r="U31" i="99"/>
  <c r="T31" i="99"/>
  <c r="R31" i="99"/>
  <c r="Q31" i="99"/>
  <c r="P31" i="99"/>
  <c r="N31" i="99"/>
  <c r="L31" i="99"/>
  <c r="J31" i="99"/>
  <c r="C31" i="99"/>
  <c r="B31" i="99"/>
  <c r="AD18" i="99"/>
  <c r="AC18" i="99"/>
  <c r="AA18" i="99"/>
  <c r="Z18" i="99"/>
  <c r="Y18" i="99"/>
  <c r="X18" i="99"/>
  <c r="V18" i="99"/>
  <c r="U18" i="99"/>
  <c r="T18" i="99"/>
  <c r="R18" i="99"/>
  <c r="Q18" i="99"/>
  <c r="P18" i="99"/>
  <c r="N18" i="99"/>
  <c r="L18" i="99"/>
  <c r="J18" i="99"/>
  <c r="C18" i="99"/>
  <c r="B18" i="99"/>
  <c r="AD13" i="99"/>
  <c r="AC13" i="99"/>
  <c r="AA13" i="99"/>
  <c r="Z13" i="99"/>
  <c r="Y13" i="99"/>
  <c r="X13" i="99"/>
  <c r="W13" i="99"/>
  <c r="V13" i="99"/>
  <c r="U13" i="99"/>
  <c r="T13" i="99"/>
  <c r="S13" i="99"/>
  <c r="R13" i="99"/>
  <c r="Q13" i="99"/>
  <c r="P13" i="99"/>
  <c r="O13" i="99"/>
  <c r="N13" i="99"/>
  <c r="M13" i="99"/>
  <c r="L13" i="99"/>
  <c r="J13" i="99"/>
  <c r="C13" i="99"/>
  <c r="B13" i="99"/>
  <c r="AD17" i="99"/>
  <c r="AC17" i="99"/>
  <c r="Z17" i="99"/>
  <c r="X17" i="99"/>
  <c r="W17" i="99"/>
  <c r="V17" i="99"/>
  <c r="U17" i="99"/>
  <c r="T17" i="99"/>
  <c r="S17" i="99"/>
  <c r="R17" i="99"/>
  <c r="P17" i="99"/>
  <c r="N17" i="99"/>
  <c r="L17" i="99"/>
  <c r="J17" i="99"/>
  <c r="C17" i="99"/>
  <c r="B17" i="99"/>
  <c r="AD11" i="99"/>
  <c r="AC11" i="99"/>
  <c r="AF11" i="99" s="1"/>
  <c r="AA11" i="99"/>
  <c r="Z11" i="99"/>
  <c r="Y11" i="99"/>
  <c r="X11" i="99"/>
  <c r="V11" i="99"/>
  <c r="U11" i="99"/>
  <c r="T11" i="99"/>
  <c r="S11" i="99"/>
  <c r="R11" i="99"/>
  <c r="Q11" i="99"/>
  <c r="P11" i="99"/>
  <c r="N11" i="99"/>
  <c r="L11" i="99"/>
  <c r="J11" i="99"/>
  <c r="C11" i="99"/>
  <c r="B11" i="99"/>
  <c r="AD15" i="99"/>
  <c r="AC15" i="99"/>
  <c r="Z15" i="99"/>
  <c r="Y15" i="99"/>
  <c r="X15" i="99"/>
  <c r="W15" i="99"/>
  <c r="V15" i="99"/>
  <c r="U15" i="99"/>
  <c r="T15" i="99"/>
  <c r="R15" i="99"/>
  <c r="Q15" i="99"/>
  <c r="P15" i="99"/>
  <c r="N15" i="99"/>
  <c r="L15" i="99"/>
  <c r="J15" i="99"/>
  <c r="C15" i="99"/>
  <c r="B15" i="99"/>
  <c r="AD16" i="99"/>
  <c r="AC16" i="99"/>
  <c r="Z16" i="99"/>
  <c r="Y16" i="99"/>
  <c r="X16" i="99"/>
  <c r="V16" i="99"/>
  <c r="U16" i="99"/>
  <c r="T16" i="99"/>
  <c r="R16" i="99"/>
  <c r="Q16" i="99"/>
  <c r="P16" i="99"/>
  <c r="N16" i="99"/>
  <c r="L16" i="99"/>
  <c r="J16" i="99"/>
  <c r="C16" i="99"/>
  <c r="B16" i="99"/>
  <c r="AD14" i="99"/>
  <c r="AC14" i="99"/>
  <c r="AA14" i="99"/>
  <c r="Z14" i="99"/>
  <c r="X14" i="99"/>
  <c r="W14" i="99"/>
  <c r="V14" i="99"/>
  <c r="U14" i="99"/>
  <c r="T14" i="99"/>
  <c r="S14" i="99"/>
  <c r="R14" i="99"/>
  <c r="P14" i="99"/>
  <c r="O14" i="99"/>
  <c r="N14" i="99"/>
  <c r="L14" i="99"/>
  <c r="J14" i="99"/>
  <c r="C14" i="99"/>
  <c r="B14" i="99"/>
  <c r="AD20" i="99"/>
  <c r="AC20" i="99"/>
  <c r="Z20" i="99"/>
  <c r="Y20" i="99"/>
  <c r="X20" i="99"/>
  <c r="V20" i="99"/>
  <c r="U20" i="99"/>
  <c r="T20" i="99"/>
  <c r="R20" i="99"/>
  <c r="Q20" i="99"/>
  <c r="P20" i="99"/>
  <c r="N20" i="99"/>
  <c r="M20" i="99"/>
  <c r="L20" i="99"/>
  <c r="J20" i="99"/>
  <c r="C20" i="99"/>
  <c r="B20" i="99"/>
  <c r="AD12" i="99"/>
  <c r="AC12" i="99"/>
  <c r="AA12" i="99"/>
  <c r="Z12" i="99"/>
  <c r="Y12" i="99"/>
  <c r="X12" i="99"/>
  <c r="V12" i="99"/>
  <c r="T12" i="99"/>
  <c r="S12" i="99"/>
  <c r="R12" i="99"/>
  <c r="P12" i="99"/>
  <c r="N12" i="99"/>
  <c r="M12" i="99"/>
  <c r="L12" i="99"/>
  <c r="K12" i="99"/>
  <c r="J12" i="99"/>
  <c r="C12" i="99"/>
  <c r="B12" i="99"/>
  <c r="AD30" i="100"/>
  <c r="AC30" i="100"/>
  <c r="Z30" i="100"/>
  <c r="Y30" i="100"/>
  <c r="X30" i="100"/>
  <c r="W30" i="100"/>
  <c r="V30" i="100"/>
  <c r="U30" i="100"/>
  <c r="T30" i="100"/>
  <c r="R30" i="100"/>
  <c r="Q30" i="100"/>
  <c r="P30" i="100"/>
  <c r="O30" i="100"/>
  <c r="N30" i="100"/>
  <c r="L30" i="100"/>
  <c r="J30" i="100"/>
  <c r="B30" i="100"/>
  <c r="AD23" i="100"/>
  <c r="AC23" i="100"/>
  <c r="Z23" i="100"/>
  <c r="Y23" i="100"/>
  <c r="X23" i="100"/>
  <c r="V23" i="100"/>
  <c r="T23" i="100"/>
  <c r="R23" i="100"/>
  <c r="Q23" i="100"/>
  <c r="P23" i="100"/>
  <c r="N23" i="100"/>
  <c r="L23" i="100"/>
  <c r="J23" i="100"/>
  <c r="B23" i="100"/>
  <c r="AD12" i="100"/>
  <c r="AC12" i="100"/>
  <c r="AA12" i="100"/>
  <c r="Z12" i="100"/>
  <c r="Y12" i="100"/>
  <c r="X12" i="100"/>
  <c r="W12" i="100"/>
  <c r="V12" i="100"/>
  <c r="T12" i="100"/>
  <c r="S12" i="100"/>
  <c r="R12" i="100"/>
  <c r="Q12" i="100"/>
  <c r="P12" i="100"/>
  <c r="N12" i="100"/>
  <c r="L12" i="100"/>
  <c r="K12" i="100"/>
  <c r="J12" i="100"/>
  <c r="B12" i="100"/>
  <c r="AD43" i="100"/>
  <c r="AC43" i="100"/>
  <c r="Z43" i="100"/>
  <c r="Y43" i="100"/>
  <c r="X43" i="100"/>
  <c r="V43" i="100"/>
  <c r="T43" i="100"/>
  <c r="S43" i="100"/>
  <c r="R43" i="100"/>
  <c r="P43" i="100"/>
  <c r="N43" i="100"/>
  <c r="L43" i="100"/>
  <c r="K43" i="100"/>
  <c r="J43" i="100"/>
  <c r="B43" i="100"/>
  <c r="AD11" i="100"/>
  <c r="AC11" i="100"/>
  <c r="AA11" i="100"/>
  <c r="Z11" i="100"/>
  <c r="Y11" i="100"/>
  <c r="X11" i="100"/>
  <c r="W11" i="100"/>
  <c r="V11" i="100"/>
  <c r="T11" i="100"/>
  <c r="R11" i="100"/>
  <c r="Q11" i="100"/>
  <c r="P11" i="100"/>
  <c r="N11" i="100"/>
  <c r="L11" i="100"/>
  <c r="K11" i="100"/>
  <c r="J11" i="100"/>
  <c r="B11" i="100"/>
  <c r="AD22" i="100"/>
  <c r="AC22" i="100"/>
  <c r="Z22" i="100"/>
  <c r="Y22" i="100"/>
  <c r="X22" i="100"/>
  <c r="V22" i="100"/>
  <c r="U22" i="100"/>
  <c r="T22" i="100"/>
  <c r="R22" i="100"/>
  <c r="Q22" i="100"/>
  <c r="P22" i="100"/>
  <c r="N22" i="100"/>
  <c r="L22" i="100"/>
  <c r="K22" i="100"/>
  <c r="J22" i="100"/>
  <c r="B22" i="100"/>
  <c r="AD34" i="100"/>
  <c r="AC34" i="100"/>
  <c r="Z34" i="100"/>
  <c r="X34" i="100"/>
  <c r="V34" i="100"/>
  <c r="U34" i="100"/>
  <c r="T34" i="100"/>
  <c r="R34" i="100"/>
  <c r="Q34" i="100"/>
  <c r="P34" i="100"/>
  <c r="N34" i="100"/>
  <c r="M34" i="100"/>
  <c r="L34" i="100"/>
  <c r="J34" i="100"/>
  <c r="B34" i="100"/>
  <c r="AD15" i="100"/>
  <c r="AC15" i="100"/>
  <c r="Z15" i="100"/>
  <c r="Y15" i="100"/>
  <c r="X15" i="100"/>
  <c r="W15" i="100"/>
  <c r="V15" i="100"/>
  <c r="U15" i="100"/>
  <c r="T15" i="100"/>
  <c r="R15" i="100"/>
  <c r="Q15" i="100"/>
  <c r="P15" i="100"/>
  <c r="O15" i="100"/>
  <c r="N15" i="100"/>
  <c r="L15" i="100"/>
  <c r="J15" i="100"/>
  <c r="B15" i="100"/>
  <c r="AD24" i="100"/>
  <c r="AC24" i="100"/>
  <c r="Z24" i="100"/>
  <c r="Y24" i="100"/>
  <c r="X24" i="100"/>
  <c r="W24" i="100"/>
  <c r="V24" i="100"/>
  <c r="U24" i="100"/>
  <c r="T24" i="100"/>
  <c r="R24" i="100"/>
  <c r="Q24" i="100"/>
  <c r="P24" i="100"/>
  <c r="O24" i="100"/>
  <c r="N24" i="100"/>
  <c r="M24" i="100"/>
  <c r="L24" i="100"/>
  <c r="J24" i="100"/>
  <c r="B24" i="100"/>
  <c r="AD19" i="100"/>
  <c r="AC19" i="100"/>
  <c r="Z19" i="100"/>
  <c r="Y19" i="100"/>
  <c r="X19" i="100"/>
  <c r="V19" i="100"/>
  <c r="T19" i="100"/>
  <c r="S19" i="100"/>
  <c r="R19" i="100"/>
  <c r="P19" i="100"/>
  <c r="O19" i="100"/>
  <c r="N19" i="100"/>
  <c r="L19" i="100"/>
  <c r="K19" i="100"/>
  <c r="J19" i="100"/>
  <c r="B19" i="100"/>
  <c r="AD13" i="100"/>
  <c r="AC13" i="100"/>
  <c r="Z13" i="100"/>
  <c r="Y13" i="100"/>
  <c r="X13" i="100"/>
  <c r="V13" i="100"/>
  <c r="U13" i="100"/>
  <c r="T13" i="100"/>
  <c r="R13" i="100"/>
  <c r="Q13" i="100"/>
  <c r="P13" i="100"/>
  <c r="N13" i="100"/>
  <c r="M13" i="100"/>
  <c r="L13" i="100"/>
  <c r="J13" i="100"/>
  <c r="B13" i="100"/>
  <c r="AD17" i="100"/>
  <c r="AC17" i="100"/>
  <c r="AA17" i="100"/>
  <c r="Z17" i="100"/>
  <c r="X17" i="100"/>
  <c r="W17" i="100"/>
  <c r="V17" i="100"/>
  <c r="U17" i="100"/>
  <c r="T17" i="100"/>
  <c r="S17" i="100"/>
  <c r="R17" i="100"/>
  <c r="P17" i="100"/>
  <c r="O17" i="100"/>
  <c r="N17" i="100"/>
  <c r="L17" i="100"/>
  <c r="K17" i="100"/>
  <c r="J17" i="100"/>
  <c r="B17" i="100"/>
  <c r="J10" i="100"/>
  <c r="J16" i="100"/>
  <c r="AD10" i="100"/>
  <c r="AC10" i="100"/>
  <c r="AA10" i="100"/>
  <c r="Z10" i="100"/>
  <c r="Y10" i="100"/>
  <c r="X10" i="100"/>
  <c r="V10" i="100"/>
  <c r="U10" i="100"/>
  <c r="T10" i="100"/>
  <c r="S10" i="100"/>
  <c r="R10" i="100"/>
  <c r="Q10" i="100"/>
  <c r="P10" i="100"/>
  <c r="N10" i="100"/>
  <c r="L10" i="100"/>
  <c r="B10" i="100"/>
  <c r="AD16" i="100"/>
  <c r="AC16" i="100"/>
  <c r="Z16" i="100"/>
  <c r="Y16" i="100"/>
  <c r="X16" i="100"/>
  <c r="V16" i="100"/>
  <c r="T16" i="100"/>
  <c r="R16" i="100"/>
  <c r="P16" i="100"/>
  <c r="O16" i="100"/>
  <c r="N16" i="100"/>
  <c r="M16" i="100"/>
  <c r="L16" i="100"/>
  <c r="B16" i="100"/>
  <c r="AF32" i="99"/>
  <c r="K20" i="100"/>
  <c r="AF36" i="100"/>
  <c r="AF40" i="100"/>
  <c r="AF27" i="99"/>
  <c r="AF45" i="99"/>
  <c r="AF37" i="99"/>
  <c r="AF40" i="99"/>
  <c r="K15" i="99"/>
  <c r="K41" i="99"/>
  <c r="K22" i="99"/>
  <c r="K16" i="99"/>
  <c r="K32" i="99"/>
  <c r="K33" i="99"/>
  <c r="K17" i="99"/>
  <c r="K27" i="100"/>
  <c r="K29" i="100"/>
  <c r="K36" i="100"/>
  <c r="K45" i="99"/>
  <c r="M26" i="99"/>
  <c r="K25" i="99"/>
  <c r="K33" i="100"/>
  <c r="M29" i="99"/>
  <c r="K39" i="100"/>
  <c r="K44" i="99"/>
  <c r="M42" i="100"/>
  <c r="AF32" i="100"/>
  <c r="K37" i="99"/>
  <c r="M48" i="100"/>
  <c r="AF37" i="100"/>
  <c r="AF45" i="100"/>
  <c r="K35" i="100"/>
  <c r="AO271" i="97"/>
  <c r="AN271" i="97" s="1"/>
  <c r="K21" i="100"/>
  <c r="Q16" i="100"/>
  <c r="Q14" i="99"/>
  <c r="K29" i="99"/>
  <c r="K38" i="100"/>
  <c r="K14" i="100"/>
  <c r="AE28" i="100"/>
  <c r="K38" i="99"/>
  <c r="Q34" i="99"/>
  <c r="Q49" i="99"/>
  <c r="Q53" i="99"/>
  <c r="Q55" i="99"/>
  <c r="Q57" i="99"/>
  <c r="Q17" i="99"/>
  <c r="K49" i="100"/>
  <c r="G14" i="99"/>
  <c r="G10" i="99"/>
  <c r="G23" i="99"/>
  <c r="G39" i="99"/>
  <c r="G36" i="99"/>
  <c r="G40" i="99"/>
  <c r="G34" i="99"/>
  <c r="G49" i="99"/>
  <c r="G53" i="99"/>
  <c r="G57" i="99"/>
  <c r="AF46" i="99"/>
  <c r="AF49" i="99"/>
  <c r="AF53" i="99"/>
  <c r="AF55" i="99"/>
  <c r="AF57" i="99"/>
  <c r="G11" i="99"/>
  <c r="AF21" i="99"/>
  <c r="O23" i="99"/>
  <c r="AJ10" i="97"/>
  <c r="AE56" i="99"/>
  <c r="AG56" i="99" l="1"/>
  <c r="K24" i="100"/>
  <c r="S24" i="100"/>
  <c r="S22" i="100"/>
  <c r="AG22" i="100" s="1"/>
  <c r="AG12" i="100"/>
  <c r="O33" i="99"/>
  <c r="W39" i="100"/>
  <c r="AG39" i="100" s="1"/>
  <c r="W27" i="100"/>
  <c r="Y46" i="100"/>
  <c r="Q46" i="100"/>
  <c r="AG47" i="100"/>
  <c r="AG205" i="97"/>
  <c r="K27" i="99"/>
  <c r="AA27" i="99"/>
  <c r="O27" i="99"/>
  <c r="H15" i="100"/>
  <c r="I23" i="100"/>
  <c r="I41" i="99"/>
  <c r="AO31" i="97"/>
  <c r="AN31" i="97" s="1"/>
  <c r="AO241" i="97"/>
  <c r="AN241" i="97" s="1"/>
  <c r="AO223" i="97"/>
  <c r="AN223" i="97" s="1"/>
  <c r="AA43" i="99"/>
  <c r="S43" i="99"/>
  <c r="AG43" i="97"/>
  <c r="Y14" i="99"/>
  <c r="Y52" i="99"/>
  <c r="Y27" i="99"/>
  <c r="Q52" i="99"/>
  <c r="Q27" i="99"/>
  <c r="AG57" i="99"/>
  <c r="O15" i="99"/>
  <c r="O11" i="99"/>
  <c r="AF24" i="99"/>
  <c r="Y42" i="99"/>
  <c r="H35" i="100"/>
  <c r="H29" i="100"/>
  <c r="H26" i="100"/>
  <c r="H42" i="99"/>
  <c r="H33" i="99"/>
  <c r="I10" i="100"/>
  <c r="I22" i="99"/>
  <c r="I35" i="99"/>
  <c r="AO73" i="97"/>
  <c r="AN73" i="97" s="1"/>
  <c r="W43" i="99"/>
  <c r="U42" i="99"/>
  <c r="I40" i="99"/>
  <c r="I32" i="99"/>
  <c r="M42" i="99"/>
  <c r="K10" i="99"/>
  <c r="W43" i="100"/>
  <c r="W31" i="100"/>
  <c r="Q51" i="99"/>
  <c r="Q42" i="99"/>
  <c r="H45" i="100"/>
  <c r="H27" i="99"/>
  <c r="H33" i="100"/>
  <c r="H17" i="99"/>
  <c r="I20" i="99"/>
  <c r="I14" i="100"/>
  <c r="I33" i="100"/>
  <c r="AO121" i="97"/>
  <c r="AN121" i="97" s="1"/>
  <c r="AO258" i="97"/>
  <c r="AN258" i="97" s="1"/>
  <c r="O31" i="99"/>
  <c r="M43" i="100"/>
  <c r="AG43" i="100" s="1"/>
  <c r="U20" i="100"/>
  <c r="M31" i="100"/>
  <c r="U46" i="100"/>
  <c r="W18" i="100"/>
  <c r="O18" i="100"/>
  <c r="S41" i="100"/>
  <c r="W46" i="99"/>
  <c r="AO277" i="97"/>
  <c r="AN277" i="97" s="1"/>
  <c r="AE277" i="97"/>
  <c r="AG277" i="97" s="1"/>
  <c r="AE158" i="97"/>
  <c r="G48" i="99"/>
  <c r="G26" i="99"/>
  <c r="G25" i="99"/>
  <c r="G30" i="99"/>
  <c r="G41" i="99"/>
  <c r="G31" i="99"/>
  <c r="AF26" i="99"/>
  <c r="AF25" i="99"/>
  <c r="AF28" i="99"/>
  <c r="AF44" i="99"/>
  <c r="AF35" i="99"/>
  <c r="AF42" i="99"/>
  <c r="H22" i="100"/>
  <c r="H24" i="99"/>
  <c r="I32" i="100"/>
  <c r="I13" i="99"/>
  <c r="W24" i="99"/>
  <c r="M14" i="100"/>
  <c r="U28" i="99"/>
  <c r="S36" i="100"/>
  <c r="W49" i="100"/>
  <c r="S49" i="100"/>
  <c r="O49" i="100"/>
  <c r="I49" i="100"/>
  <c r="S46" i="99"/>
  <c r="I49" i="99"/>
  <c r="K49" i="99"/>
  <c r="H10" i="100"/>
  <c r="H23" i="100"/>
  <c r="H14" i="100"/>
  <c r="I12" i="99"/>
  <c r="H31" i="100"/>
  <c r="H36" i="100"/>
  <c r="H32" i="100"/>
  <c r="I42" i="100"/>
  <c r="H34" i="100"/>
  <c r="H27" i="100"/>
  <c r="H40" i="100"/>
  <c r="H20" i="99"/>
  <c r="H22" i="99"/>
  <c r="H32" i="99"/>
  <c r="H34" i="99"/>
  <c r="H26" i="99"/>
  <c r="H31" i="99"/>
  <c r="H21" i="99"/>
  <c r="H45" i="99"/>
  <c r="I27" i="99"/>
  <c r="I17" i="99"/>
  <c r="I36" i="99"/>
  <c r="I20" i="100"/>
  <c r="I29" i="100"/>
  <c r="I37" i="100"/>
  <c r="I50" i="100"/>
  <c r="I34" i="99"/>
  <c r="I44" i="100"/>
  <c r="I38" i="99"/>
  <c r="I19" i="99"/>
  <c r="I13" i="100"/>
  <c r="I16" i="99"/>
  <c r="I28" i="99"/>
  <c r="I29" i="99"/>
  <c r="I21" i="99"/>
  <c r="I18" i="100"/>
  <c r="I45" i="99"/>
  <c r="I28" i="100"/>
  <c r="I47" i="99"/>
  <c r="AO152" i="97"/>
  <c r="AN152" i="97" s="1"/>
  <c r="AE152" i="97" s="1"/>
  <c r="AO170" i="97"/>
  <c r="AN170" i="97" s="1"/>
  <c r="AE170" i="97" s="1"/>
  <c r="AE36" i="99" s="1"/>
  <c r="AG36" i="99" s="1"/>
  <c r="AO55" i="97"/>
  <c r="AN55" i="97" s="1"/>
  <c r="AO133" i="97"/>
  <c r="AN133" i="97" s="1"/>
  <c r="AO91" i="97"/>
  <c r="AN91" i="97" s="1"/>
  <c r="AO247" i="97"/>
  <c r="AN247" i="97" s="1"/>
  <c r="AO248" i="97"/>
  <c r="AN248" i="97" s="1"/>
  <c r="AE248" i="97" s="1"/>
  <c r="AO79" i="97"/>
  <c r="AN79" i="97" s="1"/>
  <c r="O18" i="99"/>
  <c r="K18" i="99"/>
  <c r="M11" i="100"/>
  <c r="U43" i="100"/>
  <c r="M33" i="99"/>
  <c r="M22" i="99"/>
  <c r="O27" i="100"/>
  <c r="AA31" i="100"/>
  <c r="Y43" i="99"/>
  <c r="U43" i="99"/>
  <c r="W46" i="100"/>
  <c r="S46" i="100"/>
  <c r="O46" i="100"/>
  <c r="AA35" i="100"/>
  <c r="AG35" i="100" s="1"/>
  <c r="W26" i="100"/>
  <c r="Y41" i="100"/>
  <c r="U41" i="100"/>
  <c r="Q41" i="100"/>
  <c r="O25" i="100"/>
  <c r="Y49" i="100"/>
  <c r="U49" i="100"/>
  <c r="Q49" i="100"/>
  <c r="AO85" i="97"/>
  <c r="AN85" i="97" s="1"/>
  <c r="AO206" i="97"/>
  <c r="AN206" i="97" s="1"/>
  <c r="AO157" i="97"/>
  <c r="AN157" i="97" s="1"/>
  <c r="AE157" i="97" s="1"/>
  <c r="H49" i="100"/>
  <c r="Y46" i="99"/>
  <c r="U46" i="99"/>
  <c r="Q46" i="99"/>
  <c r="H21" i="100"/>
  <c r="I21" i="100"/>
  <c r="O21" i="100"/>
  <c r="I46" i="99"/>
  <c r="H49" i="99"/>
  <c r="Y49" i="99"/>
  <c r="W49" i="99"/>
  <c r="U49" i="99"/>
  <c r="S49" i="99"/>
  <c r="M49" i="99"/>
  <c r="AE29" i="100"/>
  <c r="AG158" i="97"/>
  <c r="AE52" i="99"/>
  <c r="AG52" i="99" s="1"/>
  <c r="AG270" i="97"/>
  <c r="G52" i="99"/>
  <c r="Y53" i="99"/>
  <c r="U53" i="99"/>
  <c r="AA53" i="99"/>
  <c r="W53" i="99"/>
  <c r="S53" i="99"/>
  <c r="M53" i="99"/>
  <c r="AA21" i="100"/>
  <c r="AG264" i="97"/>
  <c r="O19" i="99"/>
  <c r="AE206" i="97"/>
  <c r="AE51" i="99" s="1"/>
  <c r="AG51" i="99" s="1"/>
  <c r="AO80" i="97"/>
  <c r="AN80" i="97" s="1"/>
  <c r="AE80" i="97" s="1"/>
  <c r="AO44" i="97"/>
  <c r="AN44" i="97" s="1"/>
  <c r="AO236" i="97"/>
  <c r="AN236" i="97" s="1"/>
  <c r="AE236" i="97" s="1"/>
  <c r="AG236" i="97" s="1"/>
  <c r="AO68" i="97"/>
  <c r="AN68" i="97" s="1"/>
  <c r="AO194" i="97"/>
  <c r="AN194" i="97" s="1"/>
  <c r="AG55" i="97"/>
  <c r="AG19" i="97"/>
  <c r="M21" i="100"/>
  <c r="AG127" i="97"/>
  <c r="AG37" i="97"/>
  <c r="AG109" i="97"/>
  <c r="M19" i="99"/>
  <c r="M30" i="100"/>
  <c r="AF30" i="100"/>
  <c r="AF10" i="99"/>
  <c r="AF22" i="99"/>
  <c r="AF19" i="99"/>
  <c r="AF29" i="99"/>
  <c r="AF49" i="100"/>
  <c r="AE32" i="100"/>
  <c r="AG32" i="100" s="1"/>
  <c r="AG175" i="97"/>
  <c r="AE25" i="100"/>
  <c r="AG85" i="97"/>
  <c r="AG145" i="97"/>
  <c r="AE19" i="100"/>
  <c r="AG19" i="100" s="1"/>
  <c r="H39" i="100"/>
  <c r="H25" i="99"/>
  <c r="I25" i="99"/>
  <c r="H39" i="99"/>
  <c r="H35" i="99"/>
  <c r="I26" i="99"/>
  <c r="I39" i="100"/>
  <c r="AO139" i="97"/>
  <c r="AN139" i="97" s="1"/>
  <c r="AO211" i="97"/>
  <c r="AN211" i="97" s="1"/>
  <c r="AO212" i="97"/>
  <c r="AN212" i="97" s="1"/>
  <c r="AO169" i="97"/>
  <c r="AN169" i="97" s="1"/>
  <c r="AO110" i="97"/>
  <c r="AN110" i="97" s="1"/>
  <c r="AE110" i="97" s="1"/>
  <c r="AO265" i="97"/>
  <c r="AN265" i="97" s="1"/>
  <c r="AO175" i="97"/>
  <c r="AN175" i="97" s="1"/>
  <c r="AO229" i="97"/>
  <c r="AN229" i="97" s="1"/>
  <c r="AO230" i="97"/>
  <c r="AN230" i="97" s="1"/>
  <c r="AE230" i="97" s="1"/>
  <c r="AG230" i="97" s="1"/>
  <c r="AO13" i="97"/>
  <c r="AN13" i="97" s="1"/>
  <c r="AO14" i="97"/>
  <c r="AN14" i="97" s="1"/>
  <c r="AE14" i="97" s="1"/>
  <c r="AO43" i="97"/>
  <c r="AN43" i="97" s="1"/>
  <c r="O39" i="99"/>
  <c r="AA20" i="100"/>
  <c r="H47" i="100"/>
  <c r="I47" i="100"/>
  <c r="M20" i="100"/>
  <c r="AG217" i="97"/>
  <c r="AF28" i="100"/>
  <c r="AG271" i="97"/>
  <c r="AG272" i="97" s="1"/>
  <c r="AE53" i="99"/>
  <c r="AE54" i="99"/>
  <c r="AG54" i="99" s="1"/>
  <c r="AG278" i="97"/>
  <c r="AE15" i="100"/>
  <c r="AG15" i="100" s="1"/>
  <c r="AG139" i="97"/>
  <c r="AE23" i="100"/>
  <c r="AG23" i="100" s="1"/>
  <c r="AG223" i="97"/>
  <c r="AE43" i="100"/>
  <c r="AG103" i="97"/>
  <c r="AE42" i="100"/>
  <c r="AG61" i="97"/>
  <c r="AE33" i="100"/>
  <c r="AG258" i="97"/>
  <c r="AE11" i="100"/>
  <c r="AG193" i="97"/>
  <c r="AG284" i="97"/>
  <c r="AG285" i="97" s="1"/>
  <c r="AE55" i="99"/>
  <c r="AG55" i="99" s="1"/>
  <c r="H40" i="99"/>
  <c r="AE212" i="97"/>
  <c r="AO151" i="97"/>
  <c r="AN151" i="97" s="1"/>
  <c r="AO128" i="97"/>
  <c r="AN128" i="97" s="1"/>
  <c r="AE128" i="97" s="1"/>
  <c r="AE28" i="99" s="1"/>
  <c r="AO103" i="97"/>
  <c r="AN103" i="97" s="1"/>
  <c r="AO104" i="97"/>
  <c r="AN104" i="97" s="1"/>
  <c r="AE104" i="97" s="1"/>
  <c r="AG104" i="97" s="1"/>
  <c r="AO37" i="97"/>
  <c r="AN37" i="97" s="1"/>
  <c r="AO38" i="97"/>
  <c r="AN38" i="97" s="1"/>
  <c r="AO109" i="97"/>
  <c r="AN109" i="97" s="1"/>
  <c r="AO116" i="97"/>
  <c r="AN116" i="97" s="1"/>
  <c r="AE116" i="97" s="1"/>
  <c r="AE16" i="99" s="1"/>
  <c r="AG16" i="99" s="1"/>
  <c r="AO264" i="97"/>
  <c r="AN264" i="97" s="1"/>
  <c r="AO134" i="97"/>
  <c r="AN134" i="97" s="1"/>
  <c r="AE134" i="97" s="1"/>
  <c r="AG134" i="97" s="1"/>
  <c r="AG135" i="97" s="1"/>
  <c r="AO235" i="97"/>
  <c r="AN235" i="97" s="1"/>
  <c r="AO259" i="97"/>
  <c r="AN259" i="97" s="1"/>
  <c r="AE259" i="97" s="1"/>
  <c r="AO193" i="97"/>
  <c r="AN193" i="97" s="1"/>
  <c r="AO188" i="97"/>
  <c r="AN188" i="97" s="1"/>
  <c r="AE188" i="97" s="1"/>
  <c r="AG188" i="97" s="1"/>
  <c r="AO199" i="97"/>
  <c r="AN199" i="97" s="1"/>
  <c r="AG247" i="97"/>
  <c r="AF54" i="99"/>
  <c r="AF56" i="99"/>
  <c r="AE13" i="100"/>
  <c r="AG13" i="100" s="1"/>
  <c r="AG115" i="97"/>
  <c r="AE30" i="100"/>
  <c r="AG133" i="97"/>
  <c r="AE48" i="100"/>
  <c r="AG121" i="97"/>
  <c r="AG229" i="97"/>
  <c r="AE24" i="100"/>
  <c r="AG13" i="97"/>
  <c r="AE34" i="100"/>
  <c r="AG34" i="100" s="1"/>
  <c r="AE39" i="100"/>
  <c r="AG97" i="97"/>
  <c r="AE36" i="100"/>
  <c r="AG235" i="97"/>
  <c r="AE17" i="100"/>
  <c r="AG17" i="100" s="1"/>
  <c r="AG199" i="97"/>
  <c r="AE10" i="100"/>
  <c r="AG10" i="100" s="1"/>
  <c r="AG31" i="97"/>
  <c r="AE20" i="100"/>
  <c r="AG20" i="100" s="1"/>
  <c r="AG49" i="97"/>
  <c r="AE14" i="100"/>
  <c r="AG14" i="100" s="1"/>
  <c r="AG169" i="97"/>
  <c r="AG42" i="100"/>
  <c r="AG48" i="100"/>
  <c r="AG29" i="100"/>
  <c r="H48" i="100"/>
  <c r="H38" i="100"/>
  <c r="H23" i="99"/>
  <c r="H44" i="99"/>
  <c r="H29" i="99"/>
  <c r="AO32" i="97"/>
  <c r="AN32" i="97" s="1"/>
  <c r="AE32" i="97" s="1"/>
  <c r="AO140" i="97"/>
  <c r="AN140" i="97" s="1"/>
  <c r="AE140" i="97" s="1"/>
  <c r="AG140" i="97" s="1"/>
  <c r="AG141" i="97" s="1"/>
  <c r="AO242" i="97"/>
  <c r="AN242" i="97" s="1"/>
  <c r="AE242" i="97" s="1"/>
  <c r="AG242" i="97" s="1"/>
  <c r="AO224" i="97"/>
  <c r="AN224" i="97" s="1"/>
  <c r="AE224" i="97" s="1"/>
  <c r="AG224" i="97" s="1"/>
  <c r="AO56" i="97"/>
  <c r="AN56" i="97" s="1"/>
  <c r="AE56" i="97" s="1"/>
  <c r="AG56" i="97" s="1"/>
  <c r="AO62" i="97"/>
  <c r="AN62" i="97" s="1"/>
  <c r="AE62" i="97" s="1"/>
  <c r="AE18" i="99" s="1"/>
  <c r="AO98" i="97"/>
  <c r="AN98" i="97" s="1"/>
  <c r="AE98" i="97" s="1"/>
  <c r="AE23" i="99" s="1"/>
  <c r="AG23" i="99" s="1"/>
  <c r="AO122" i="97"/>
  <c r="AN122" i="97" s="1"/>
  <c r="AE122" i="97" s="1"/>
  <c r="AG122" i="97" s="1"/>
  <c r="AO176" i="97"/>
  <c r="AN176" i="97" s="1"/>
  <c r="AE176" i="97" s="1"/>
  <c r="AO74" i="97"/>
  <c r="AN74" i="97" s="1"/>
  <c r="AE74" i="97" s="1"/>
  <c r="AG74" i="97" s="1"/>
  <c r="AG75" i="97" s="1"/>
  <c r="AJ73" i="97" s="1"/>
  <c r="AO181" i="97"/>
  <c r="AN181" i="97" s="1"/>
  <c r="AO182" i="97"/>
  <c r="AN182" i="97" s="1"/>
  <c r="AO187" i="97"/>
  <c r="AN187" i="97" s="1"/>
  <c r="AO92" i="97"/>
  <c r="AN92" i="97" s="1"/>
  <c r="AE92" i="97" s="1"/>
  <c r="AG92" i="97" s="1"/>
  <c r="AA36" i="100"/>
  <c r="W44" i="100"/>
  <c r="S44" i="100"/>
  <c r="O44" i="100"/>
  <c r="W37" i="100"/>
  <c r="AG187" i="97"/>
  <c r="Y26" i="100"/>
  <c r="U26" i="100"/>
  <c r="Q26" i="100"/>
  <c r="AG26" i="100" s="1"/>
  <c r="M26" i="100"/>
  <c r="Y48" i="99"/>
  <c r="U48" i="99"/>
  <c r="Q48" i="99"/>
  <c r="M46" i="100"/>
  <c r="AA50" i="100"/>
  <c r="W28" i="100"/>
  <c r="S28" i="100"/>
  <c r="O28" i="100"/>
  <c r="K50" i="100"/>
  <c r="H28" i="100"/>
  <c r="H18" i="100"/>
  <c r="AA18" i="100"/>
  <c r="K18" i="100"/>
  <c r="H41" i="100"/>
  <c r="AA41" i="100"/>
  <c r="Y47" i="99"/>
  <c r="W47" i="99"/>
  <c r="U47" i="99"/>
  <c r="S47" i="99"/>
  <c r="Q47" i="99"/>
  <c r="K41" i="100"/>
  <c r="H38" i="99"/>
  <c r="AA38" i="99"/>
  <c r="W38" i="99"/>
  <c r="S38" i="99"/>
  <c r="O38" i="99"/>
  <c r="M43" i="99"/>
  <c r="AA34" i="99"/>
  <c r="W34" i="99"/>
  <c r="S34" i="99"/>
  <c r="O34" i="99"/>
  <c r="K34" i="99"/>
  <c r="H47" i="99"/>
  <c r="AG33" i="100"/>
  <c r="AE38" i="97"/>
  <c r="AG38" i="97" s="1"/>
  <c r="AG39" i="97" s="1"/>
  <c r="AJ36" i="97" s="1"/>
  <c r="AE265" i="97"/>
  <c r="AG265" i="97" s="1"/>
  <c r="AG266" i="97" s="1"/>
  <c r="AJ265" i="97" s="1"/>
  <c r="AE194" i="97"/>
  <c r="AG194" i="97" s="1"/>
  <c r="AG195" i="97" s="1"/>
  <c r="AJ192" i="97" s="1"/>
  <c r="AE44" i="97"/>
  <c r="M28" i="99"/>
  <c r="Y44" i="100"/>
  <c r="U44" i="100"/>
  <c r="Q44" i="100"/>
  <c r="U44" i="99"/>
  <c r="M44" i="99"/>
  <c r="AA26" i="100"/>
  <c r="AA38" i="100"/>
  <c r="S38" i="100"/>
  <c r="H44" i="100"/>
  <c r="W48" i="99"/>
  <c r="S48" i="99"/>
  <c r="H46" i="100"/>
  <c r="AA46" i="100"/>
  <c r="K46" i="100"/>
  <c r="H50" i="100"/>
  <c r="Y28" i="100"/>
  <c r="U28" i="100"/>
  <c r="Q28" i="100"/>
  <c r="M50" i="100"/>
  <c r="AG25" i="97"/>
  <c r="AG67" i="97"/>
  <c r="S18" i="100"/>
  <c r="M18" i="100"/>
  <c r="AG163" i="97"/>
  <c r="Y21" i="100"/>
  <c r="W21" i="100"/>
  <c r="U21" i="100"/>
  <c r="S21" i="100"/>
  <c r="Q21" i="100"/>
  <c r="AG253" i="97"/>
  <c r="M41" i="100"/>
  <c r="Y38" i="99"/>
  <c r="U38" i="99"/>
  <c r="Q38" i="99"/>
  <c r="M38" i="99"/>
  <c r="H43" i="99"/>
  <c r="O43" i="99"/>
  <c r="K43" i="99"/>
  <c r="Y34" i="99"/>
  <c r="U34" i="99"/>
  <c r="M34" i="99"/>
  <c r="H46" i="99"/>
  <c r="H48" i="99"/>
  <c r="O49" i="99"/>
  <c r="K16" i="100"/>
  <c r="AG16" i="100" s="1"/>
  <c r="G38" i="99"/>
  <c r="G46" i="99"/>
  <c r="AG91" i="97"/>
  <c r="AE38" i="100"/>
  <c r="AG181" i="97"/>
  <c r="AE37" i="100"/>
  <c r="AE182" i="97"/>
  <c r="AE44" i="100" s="1"/>
  <c r="AE26" i="100"/>
  <c r="AO217" i="97"/>
  <c r="AN217" i="97" s="1"/>
  <c r="AO218" i="97"/>
  <c r="AN218" i="97" s="1"/>
  <c r="AE218" i="97" s="1"/>
  <c r="AE50" i="100" s="1"/>
  <c r="AO19" i="97"/>
  <c r="AN19" i="97" s="1"/>
  <c r="AO145" i="97"/>
  <c r="AN145" i="97" s="1"/>
  <c r="AO146" i="97"/>
  <c r="AN146" i="97" s="1"/>
  <c r="AO86" i="97"/>
  <c r="AN86" i="97" s="1"/>
  <c r="AE86" i="97" s="1"/>
  <c r="AE22" i="99" s="1"/>
  <c r="AG22" i="99" s="1"/>
  <c r="AO25" i="97"/>
  <c r="AN25" i="97" s="1"/>
  <c r="AO26" i="97"/>
  <c r="AN26" i="97" s="1"/>
  <c r="AE26" i="97" s="1"/>
  <c r="AO67" i="97"/>
  <c r="AN67" i="97" s="1"/>
  <c r="AO164" i="97"/>
  <c r="AN164" i="97" s="1"/>
  <c r="AE164" i="97" s="1"/>
  <c r="AO253" i="97"/>
  <c r="AN253" i="97" s="1"/>
  <c r="AO254" i="97"/>
  <c r="AN254" i="97" s="1"/>
  <c r="AE254" i="97" s="1"/>
  <c r="AF46" i="100"/>
  <c r="AE46" i="100"/>
  <c r="Y50" i="100"/>
  <c r="W50" i="100"/>
  <c r="U50" i="100"/>
  <c r="S50" i="100"/>
  <c r="Q50" i="100"/>
  <c r="O50" i="100"/>
  <c r="AF18" i="100"/>
  <c r="AE21" i="100"/>
  <c r="AE18" i="100"/>
  <c r="AE49" i="100"/>
  <c r="AG79" i="97"/>
  <c r="AA44" i="100"/>
  <c r="K44" i="100"/>
  <c r="AA28" i="100"/>
  <c r="K28" i="100"/>
  <c r="AA49" i="100"/>
  <c r="M47" i="99"/>
  <c r="AA46" i="99"/>
  <c r="O46" i="99"/>
  <c r="K46" i="99"/>
  <c r="M48" i="99"/>
  <c r="AF38" i="100"/>
  <c r="AO200" i="97"/>
  <c r="AN200" i="97" s="1"/>
  <c r="M44" i="100"/>
  <c r="M28" i="100"/>
  <c r="M49" i="100"/>
  <c r="AF43" i="99"/>
  <c r="AA47" i="99"/>
  <c r="O47" i="99"/>
  <c r="K47" i="99"/>
  <c r="M46" i="99"/>
  <c r="AA48" i="99"/>
  <c r="O48" i="99"/>
  <c r="K48" i="99"/>
  <c r="AF50" i="99"/>
  <c r="AF20" i="99"/>
  <c r="AF14" i="99"/>
  <c r="AF17" i="99"/>
  <c r="AF13" i="99"/>
  <c r="AF18" i="99"/>
  <c r="AF33" i="99"/>
  <c r="AF15" i="99"/>
  <c r="AF38" i="99"/>
  <c r="AF48" i="99"/>
  <c r="AF34" i="100"/>
  <c r="AF14" i="100"/>
  <c r="AF42" i="100"/>
  <c r="AF26" i="100"/>
  <c r="AF48" i="100"/>
  <c r="AF41" i="100"/>
  <c r="AF31" i="100"/>
  <c r="AF29" i="100"/>
  <c r="AF50" i="100"/>
  <c r="AF21" i="100"/>
  <c r="AF16" i="100"/>
  <c r="AF10" i="100"/>
  <c r="AF17" i="100"/>
  <c r="AF19" i="100"/>
  <c r="AF15" i="100"/>
  <c r="AF11" i="100"/>
  <c r="AF12" i="100"/>
  <c r="AF39" i="100"/>
  <c r="AF47" i="99"/>
  <c r="AF52" i="99"/>
  <c r="AF13" i="100"/>
  <c r="AF24" i="100"/>
  <c r="AF22" i="100"/>
  <c r="AF43" i="100"/>
  <c r="AF23" i="100"/>
  <c r="AF41" i="99"/>
  <c r="AF27" i="100"/>
  <c r="AF35" i="100"/>
  <c r="AF30" i="99"/>
  <c r="AF39" i="99"/>
  <c r="AF44" i="100"/>
  <c r="AE68" i="97"/>
  <c r="AE31" i="99" s="1"/>
  <c r="AG31" i="99" s="1"/>
  <c r="AE146" i="97"/>
  <c r="AE15" i="99" s="1"/>
  <c r="AG15" i="99" s="1"/>
  <c r="AE20" i="97"/>
  <c r="AE27" i="99" s="1"/>
  <c r="AG40" i="100"/>
  <c r="AE200" i="97"/>
  <c r="AE35" i="99"/>
  <c r="AG35" i="99" s="1"/>
  <c r="AG44" i="97"/>
  <c r="AG45" i="97" s="1"/>
  <c r="AJ42" i="97" s="1"/>
  <c r="AG176" i="97"/>
  <c r="AG177" i="97" s="1"/>
  <c r="AJ178" i="97" s="1"/>
  <c r="AG116" i="97"/>
  <c r="AG31" i="100"/>
  <c r="AF23" i="99"/>
  <c r="AG30" i="100"/>
  <c r="AE10" i="99"/>
  <c r="AG10" i="99" s="1"/>
  <c r="AO50" i="97"/>
  <c r="AN50" i="97" s="1"/>
  <c r="AE50" i="97" s="1"/>
  <c r="AG50" i="97" s="1"/>
  <c r="AG51" i="97" s="1"/>
  <c r="AJ52" i="97" s="1"/>
  <c r="AF16" i="99"/>
  <c r="AG128" i="97"/>
  <c r="AG129" i="97" s="1"/>
  <c r="AJ126" i="97" s="1"/>
  <c r="AF31" i="99"/>
  <c r="AG11" i="100"/>
  <c r="G18" i="99"/>
  <c r="AE13" i="99"/>
  <c r="AG13" i="99" s="1"/>
  <c r="AG212" i="97"/>
  <c r="AG211" i="97"/>
  <c r="AG213" i="97" s="1"/>
  <c r="AJ211" i="97" s="1"/>
  <c r="AG241" i="97"/>
  <c r="AG32" i="97"/>
  <c r="AF12" i="99"/>
  <c r="AG151" i="97"/>
  <c r="AG117" i="97" l="1"/>
  <c r="AJ114" i="97" s="1"/>
  <c r="AG36" i="100"/>
  <c r="AG98" i="97"/>
  <c r="AG99" i="97" s="1"/>
  <c r="AJ100" i="97" s="1"/>
  <c r="AG27" i="99"/>
  <c r="AG24" i="100"/>
  <c r="AG182" i="97"/>
  <c r="AG37" i="100"/>
  <c r="AG18" i="99"/>
  <c r="AG237" i="97"/>
  <c r="AJ237" i="97" s="1"/>
  <c r="AG46" i="100"/>
  <c r="AE19" i="99"/>
  <c r="AG19" i="99" s="1"/>
  <c r="AE41" i="99"/>
  <c r="AG41" i="99" s="1"/>
  <c r="AG49" i="100"/>
  <c r="AE24" i="99"/>
  <c r="AG24" i="99" s="1"/>
  <c r="AG38" i="100"/>
  <c r="AG123" i="97"/>
  <c r="AJ124" i="97" s="1"/>
  <c r="AG225" i="97"/>
  <c r="AJ222" i="97" s="1"/>
  <c r="AG28" i="99"/>
  <c r="AG25" i="100"/>
  <c r="AG27" i="100"/>
  <c r="AG279" i="97"/>
  <c r="AG14" i="97"/>
  <c r="AG15" i="97" s="1"/>
  <c r="AJ16" i="97" s="1"/>
  <c r="AE12" i="99"/>
  <c r="AG12" i="99" s="1"/>
  <c r="AE41" i="100"/>
  <c r="AG41" i="100" s="1"/>
  <c r="AG248" i="97"/>
  <c r="AE25" i="99"/>
  <c r="AG25" i="99" s="1"/>
  <c r="AG152" i="97"/>
  <c r="AG153" i="97" s="1"/>
  <c r="AJ149" i="97" s="1"/>
  <c r="AE40" i="99"/>
  <c r="AG40" i="99" s="1"/>
  <c r="AE32" i="99"/>
  <c r="AG32" i="99" s="1"/>
  <c r="AG110" i="97"/>
  <c r="AG111" i="97" s="1"/>
  <c r="AJ108" i="97" s="1"/>
  <c r="AG157" i="97"/>
  <c r="AG159" i="97" s="1"/>
  <c r="AJ160" i="97" s="1"/>
  <c r="AE45" i="100"/>
  <c r="AG45" i="100" s="1"/>
  <c r="AG254" i="97"/>
  <c r="AE50" i="99"/>
  <c r="AG50" i="99" s="1"/>
  <c r="AG44" i="100"/>
  <c r="AE45" i="99"/>
  <c r="AG45" i="99" s="1"/>
  <c r="AE44" i="99"/>
  <c r="AG44" i="99" s="1"/>
  <c r="AE37" i="99"/>
  <c r="AG37" i="99" s="1"/>
  <c r="AE20" i="99"/>
  <c r="AG20" i="99" s="1"/>
  <c r="AE17" i="99"/>
  <c r="AG17" i="99" s="1"/>
  <c r="AG170" i="97"/>
  <c r="AG171" i="97" s="1"/>
  <c r="AJ168" i="97" s="1"/>
  <c r="AG62" i="97"/>
  <c r="AG63" i="97" s="1"/>
  <c r="AJ60" i="97" s="1"/>
  <c r="AG28" i="100"/>
  <c r="AG18" i="100"/>
  <c r="AE30" i="99"/>
  <c r="AG30" i="99" s="1"/>
  <c r="AE26" i="99"/>
  <c r="AG26" i="99" s="1"/>
  <c r="AG57" i="97"/>
  <c r="AJ54" i="97" s="1"/>
  <c r="AG53" i="99"/>
  <c r="AG206" i="97"/>
  <c r="AG207" i="97" s="1"/>
  <c r="AE14" i="99"/>
  <c r="AG14" i="99" s="1"/>
  <c r="AE33" i="99"/>
  <c r="AG33" i="99" s="1"/>
  <c r="AJ46" i="97"/>
  <c r="AJ44" i="97"/>
  <c r="AG259" i="97"/>
  <c r="AG260" i="97" s="1"/>
  <c r="AJ261" i="97" s="1"/>
  <c r="AJ125" i="97"/>
  <c r="AJ97" i="97"/>
  <c r="AG33" i="97"/>
  <c r="AJ31" i="97" s="1"/>
  <c r="AJ128" i="97"/>
  <c r="AJ129" i="97"/>
  <c r="AJ110" i="97"/>
  <c r="AJ41" i="97"/>
  <c r="AJ43" i="97"/>
  <c r="AJ176" i="97"/>
  <c r="AJ172" i="97"/>
  <c r="AJ169" i="97"/>
  <c r="AJ167" i="97"/>
  <c r="AJ212" i="97"/>
  <c r="AJ214" i="97"/>
  <c r="AJ223" i="97"/>
  <c r="AJ226" i="97"/>
  <c r="AJ224" i="97"/>
  <c r="AJ225" i="97"/>
  <c r="AJ221" i="97"/>
  <c r="AG105" i="97"/>
  <c r="AJ104" i="97" s="1"/>
  <c r="AG231" i="97"/>
  <c r="AJ229" i="97" s="1"/>
  <c r="AE21" i="99"/>
  <c r="AG21" i="99" s="1"/>
  <c r="AJ281" i="97"/>
  <c r="AJ282" i="97"/>
  <c r="AJ283" i="97"/>
  <c r="AJ285" i="97"/>
  <c r="AJ284" i="97"/>
  <c r="AJ277" i="97"/>
  <c r="AJ278" i="97"/>
  <c r="AJ280" i="97"/>
  <c r="AJ275" i="97"/>
  <c r="AJ279" i="97"/>
  <c r="AJ276" i="97"/>
  <c r="AJ271" i="97"/>
  <c r="AJ269" i="97"/>
  <c r="AJ274" i="97"/>
  <c r="AJ268" i="97"/>
  <c r="AJ272" i="97"/>
  <c r="AJ270" i="97"/>
  <c r="AJ266" i="97"/>
  <c r="AJ264" i="97"/>
  <c r="AJ262" i="97"/>
  <c r="AJ74" i="97"/>
  <c r="AG21" i="100"/>
  <c r="AJ205" i="97"/>
  <c r="AJ208" i="97"/>
  <c r="AJ204" i="97"/>
  <c r="AJ206" i="97"/>
  <c r="AJ203" i="97"/>
  <c r="AJ207" i="97"/>
  <c r="AJ139" i="97"/>
  <c r="AJ141" i="97"/>
  <c r="AJ140" i="97"/>
  <c r="AJ142" i="97"/>
  <c r="AJ137" i="97"/>
  <c r="AJ38" i="97"/>
  <c r="AJ234" i="97"/>
  <c r="AJ235" i="97"/>
  <c r="AJ191" i="97"/>
  <c r="AJ196" i="97"/>
  <c r="AJ127" i="97"/>
  <c r="AJ130" i="97"/>
  <c r="AJ40" i="97"/>
  <c r="AJ107" i="97"/>
  <c r="AJ59" i="97"/>
  <c r="AJ115" i="97"/>
  <c r="AJ233" i="97"/>
  <c r="AJ119" i="97"/>
  <c r="AJ195" i="97"/>
  <c r="AE39" i="99"/>
  <c r="AG39" i="99" s="1"/>
  <c r="AJ14" i="97"/>
  <c r="AG50" i="100"/>
  <c r="AJ120" i="97"/>
  <c r="AJ121" i="97"/>
  <c r="AE47" i="99"/>
  <c r="AG47" i="99" s="1"/>
  <c r="AG86" i="97"/>
  <c r="AG164" i="97"/>
  <c r="AE49" i="99"/>
  <c r="AG49" i="99" s="1"/>
  <c r="AE48" i="99"/>
  <c r="AG48" i="99" s="1"/>
  <c r="AG68" i="97"/>
  <c r="AG26" i="97"/>
  <c r="AE46" i="99"/>
  <c r="AG46" i="99" s="1"/>
  <c r="AE34" i="99"/>
  <c r="AG34" i="99" s="1"/>
  <c r="AG146" i="97"/>
  <c r="AE43" i="99"/>
  <c r="AG43" i="99" s="1"/>
  <c r="AG20" i="97"/>
  <c r="AE38" i="99"/>
  <c r="AG38" i="99" s="1"/>
  <c r="AG218" i="97"/>
  <c r="AG80" i="97"/>
  <c r="AE42" i="99"/>
  <c r="AG42" i="99" s="1"/>
  <c r="AE29" i="99"/>
  <c r="AG29" i="99" s="1"/>
  <c r="AG200" i="97"/>
  <c r="AG201" i="97" s="1"/>
  <c r="AJ45" i="97"/>
  <c r="AJ230" i="97"/>
  <c r="AJ15" i="97"/>
  <c r="AJ12" i="97"/>
  <c r="AJ76" i="97"/>
  <c r="AJ75" i="97"/>
  <c r="AJ71" i="97"/>
  <c r="AJ72" i="97"/>
  <c r="AJ228" i="97"/>
  <c r="AJ232" i="97"/>
  <c r="AJ227" i="97"/>
  <c r="AJ231" i="97"/>
  <c r="AJ193" i="97"/>
  <c r="AJ194" i="97"/>
  <c r="AJ257" i="97"/>
  <c r="AJ258" i="97"/>
  <c r="AJ259" i="97"/>
  <c r="AJ256" i="97"/>
  <c r="AJ260" i="97"/>
  <c r="AJ177" i="97"/>
  <c r="AJ174" i="97"/>
  <c r="AJ173" i="97"/>
  <c r="AJ175" i="97"/>
  <c r="AJ123" i="97"/>
  <c r="AJ122" i="97"/>
  <c r="AJ236" i="97"/>
  <c r="AJ238" i="97"/>
  <c r="AJ132" i="97"/>
  <c r="AJ136" i="97"/>
  <c r="AJ134" i="97"/>
  <c r="AJ135" i="97"/>
  <c r="AJ133" i="97"/>
  <c r="AJ131" i="97"/>
  <c r="AJ267" i="97"/>
  <c r="AJ263" i="97"/>
  <c r="AJ117" i="97"/>
  <c r="AJ118" i="97"/>
  <c r="AJ116" i="97"/>
  <c r="AJ113" i="97"/>
  <c r="AJ99" i="97"/>
  <c r="AJ39" i="97"/>
  <c r="AJ58" i="97"/>
  <c r="AJ37" i="97"/>
  <c r="AJ35" i="97"/>
  <c r="AJ102" i="97"/>
  <c r="AE11" i="99"/>
  <c r="AG11" i="99" s="1"/>
  <c r="AG243" i="97"/>
  <c r="AJ170" i="97"/>
  <c r="AJ171" i="97"/>
  <c r="AJ213" i="97"/>
  <c r="AJ210" i="97"/>
  <c r="AJ209" i="97"/>
  <c r="AJ49" i="97"/>
  <c r="AJ48" i="97"/>
  <c r="AJ51" i="97"/>
  <c r="AJ47" i="97"/>
  <c r="AJ50" i="97"/>
  <c r="AJ138" i="97"/>
  <c r="AJ30" i="97"/>
  <c r="AJ34" i="97"/>
  <c r="AJ98" i="97" l="1"/>
  <c r="AJ106" i="97"/>
  <c r="AJ63" i="97"/>
  <c r="AJ13" i="97"/>
  <c r="AJ64" i="97"/>
  <c r="AJ62" i="97"/>
  <c r="AJ112" i="97"/>
  <c r="AJ57" i="97"/>
  <c r="AJ159" i="97"/>
  <c r="AJ105" i="97"/>
  <c r="AJ53" i="97"/>
  <c r="AJ96" i="97"/>
  <c r="AJ155" i="97"/>
  <c r="AJ101" i="97"/>
  <c r="AJ56" i="97"/>
  <c r="AJ95" i="97"/>
  <c r="AJ11" i="97"/>
  <c r="AJ111" i="97"/>
  <c r="AJ61" i="97"/>
  <c r="AJ109" i="97"/>
  <c r="AJ55" i="97"/>
  <c r="AJ156" i="97"/>
  <c r="AJ157" i="97"/>
  <c r="AJ158" i="97"/>
  <c r="AJ103" i="97"/>
  <c r="AJ29" i="97"/>
  <c r="AJ33" i="97"/>
  <c r="AJ32" i="97"/>
  <c r="AJ150" i="97"/>
  <c r="AJ153" i="97"/>
  <c r="AJ152" i="97"/>
  <c r="AG87" i="97"/>
  <c r="AG189" i="97"/>
  <c r="AG219" i="97"/>
  <c r="AG93" i="97" s="1"/>
  <c r="AG21" i="97"/>
  <c r="AJ20" i="97" s="1"/>
  <c r="AG147" i="97"/>
  <c r="AG69" i="97"/>
  <c r="AJ66" i="97" s="1"/>
  <c r="AG255" i="97"/>
  <c r="AJ198" i="97"/>
  <c r="AJ201" i="97"/>
  <c r="AJ202" i="97"/>
  <c r="AJ199" i="97"/>
  <c r="AJ197" i="97"/>
  <c r="AJ200" i="97"/>
  <c r="AJ244" i="97"/>
  <c r="AJ239" i="97"/>
  <c r="AJ243" i="97"/>
  <c r="AJ240" i="97"/>
  <c r="AJ241" i="97"/>
  <c r="AJ242" i="97"/>
  <c r="AJ151" i="97"/>
  <c r="AJ154" i="97"/>
  <c r="AJ68" i="97" l="1"/>
  <c r="AJ219" i="97"/>
  <c r="AJ217" i="97"/>
  <c r="AJ218" i="97"/>
  <c r="AJ17" i="97"/>
  <c r="AJ69" i="97"/>
  <c r="AJ215" i="97"/>
  <c r="AJ216" i="97"/>
  <c r="AJ220" i="97"/>
  <c r="AJ19" i="97"/>
  <c r="AJ21" i="97"/>
  <c r="AJ65" i="97"/>
  <c r="AJ22" i="97"/>
  <c r="AJ18" i="97"/>
  <c r="AJ67" i="97"/>
  <c r="AJ70" i="97"/>
  <c r="AJ255" i="97"/>
  <c r="AJ253" i="97"/>
  <c r="AJ273" i="97"/>
  <c r="AJ252" i="97"/>
  <c r="AJ254" i="97"/>
  <c r="AJ251" i="97"/>
  <c r="AJ91" i="97"/>
  <c r="AJ93" i="97"/>
  <c r="AJ94" i="97"/>
  <c r="AJ89" i="97"/>
  <c r="AJ92" i="97"/>
  <c r="AJ90" i="97"/>
  <c r="AJ185" i="97"/>
  <c r="AJ189" i="97"/>
  <c r="AJ188" i="97"/>
  <c r="AJ186" i="97"/>
  <c r="AJ187" i="97"/>
  <c r="AG165" i="97"/>
  <c r="AJ87" i="97"/>
  <c r="AJ83" i="97"/>
  <c r="AJ88" i="97"/>
  <c r="AJ85" i="97"/>
  <c r="AJ86" i="97"/>
  <c r="AJ84" i="97"/>
  <c r="AG249" i="97"/>
  <c r="AJ190" i="97"/>
  <c r="AG183" i="97"/>
  <c r="AJ181" i="97" l="1"/>
  <c r="AJ182" i="97"/>
  <c r="AJ179" i="97"/>
  <c r="AJ180" i="97"/>
  <c r="AJ184" i="97"/>
  <c r="AJ183" i="97"/>
  <c r="AJ250" i="97"/>
  <c r="AJ248" i="97"/>
  <c r="AJ245" i="97"/>
  <c r="AJ247" i="97"/>
  <c r="AJ246" i="97"/>
  <c r="AJ249" i="97"/>
  <c r="AG81" i="97"/>
  <c r="AJ163" i="97"/>
  <c r="AJ162" i="97"/>
  <c r="AJ161" i="97"/>
  <c r="AJ164" i="97"/>
  <c r="AJ166" i="97"/>
  <c r="AJ165" i="97"/>
  <c r="AG27" i="97"/>
  <c r="AJ147" i="97"/>
  <c r="AJ146" i="97"/>
  <c r="AJ148" i="97"/>
  <c r="AJ143" i="97"/>
  <c r="AJ145" i="97"/>
  <c r="AJ144" i="97"/>
  <c r="AJ80" i="97" l="1"/>
  <c r="AJ82" i="97"/>
  <c r="AJ77" i="97"/>
  <c r="AJ81" i="97"/>
  <c r="AJ78" i="97"/>
  <c r="AJ79" i="97"/>
  <c r="AJ23" i="97"/>
  <c r="AJ24" i="97"/>
  <c r="AJ25" i="97"/>
  <c r="AJ27" i="97"/>
  <c r="AJ28" i="97"/>
  <c r="AJ26" i="97"/>
</calcChain>
</file>

<file path=xl/sharedStrings.xml><?xml version="1.0" encoding="utf-8"?>
<sst xmlns="http://schemas.openxmlformats.org/spreadsheetml/2006/main" count="3119" uniqueCount="344">
  <si>
    <t xml:space="preserve">A k t u a l i z o v á n o   pro rodinné pětiboje               </t>
  </si>
  <si>
    <t>Počet sloupců upraven pro rodinný pětiboj</t>
  </si>
  <si>
    <r>
      <t>NÁVOD K POUŽITÍ EXCELU - pro bodování rodinných pětibojů OVOV (</t>
    </r>
    <r>
      <rPr>
        <b/>
        <sz val="9"/>
        <rFont val="Arial Narrow"/>
        <family val="2"/>
        <charset val="238"/>
      </rPr>
      <t>pro verzi, ve které závodí všichni ve všech disc.)</t>
    </r>
  </si>
  <si>
    <t>1.</t>
  </si>
  <si>
    <r>
      <t>Pro bodování jsou připraveny  tři tabulky, viz lišta dole:  "</t>
    </r>
    <r>
      <rPr>
        <b/>
        <sz val="10"/>
        <rFont val="Arial Narrow"/>
        <family val="2"/>
        <charset val="238"/>
      </rPr>
      <t xml:space="preserve">Rodinne tymy", 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"Jednotlivci-deti"</t>
    </r>
    <r>
      <rPr>
        <sz val="10"/>
        <rFont val="Arial Narrow"/>
        <family val="2"/>
        <charset val="238"/>
      </rPr>
      <t xml:space="preserve"> a </t>
    </r>
    <r>
      <rPr>
        <b/>
        <sz val="10"/>
        <rFont val="Arial Narrow"/>
        <family val="2"/>
        <charset val="238"/>
      </rPr>
      <t>"Jednotlivci-rodice"</t>
    </r>
    <r>
      <rPr>
        <sz val="10"/>
        <rFont val="Arial Narrow"/>
        <family val="2"/>
        <charset val="238"/>
      </rPr>
      <t>.</t>
    </r>
  </si>
  <si>
    <r>
      <t>Další dvě tabulky - "</t>
    </r>
    <r>
      <rPr>
        <b/>
        <sz val="10"/>
        <rFont val="Arial Narrow"/>
        <family val="2"/>
        <charset val="238"/>
      </rPr>
      <t>Startovky deti" a "Startovky rodice"</t>
    </r>
    <r>
      <rPr>
        <sz val="10"/>
        <rFont val="Arial Narrow"/>
        <family val="2"/>
        <charset val="238"/>
      </rPr>
      <t xml:space="preserve"> - můžete </t>
    </r>
    <r>
      <rPr>
        <u/>
        <sz val="10"/>
        <rFont val="Arial Narrow"/>
        <family val="2"/>
        <charset val="238"/>
      </rPr>
      <t>po vytisknutí</t>
    </r>
    <r>
      <rPr>
        <sz val="10"/>
        <rFont val="Arial Narrow"/>
        <family val="2"/>
        <charset val="238"/>
      </rPr>
      <t xml:space="preserve"> využít jako zápisové listy u jednotlivých disciplín. </t>
    </r>
  </si>
  <si>
    <r>
      <t xml:space="preserve">Zapisujte </t>
    </r>
    <r>
      <rPr>
        <b/>
        <u/>
        <sz val="10"/>
        <rFont val="Arial Narrow"/>
        <family val="2"/>
        <charset val="238"/>
      </rPr>
      <t>výhradně</t>
    </r>
    <r>
      <rPr>
        <b/>
        <sz val="10"/>
        <rFont val="Arial Narrow"/>
        <family val="2"/>
        <charset val="238"/>
      </rPr>
      <t xml:space="preserve"> jen do listu "Rodinne tymy"</t>
    </r>
    <r>
      <rPr>
        <sz val="10"/>
        <rFont val="Arial Narrow"/>
        <family val="2"/>
        <charset val="238"/>
      </rPr>
      <t xml:space="preserve"> - do "Jednotlivců" a "Startovek" se údaje přenášejí automaticky pomocí vzorců.</t>
    </r>
  </si>
  <si>
    <t>První řádek (označen červeně) je v každém zapisovacím "boxu" vyhrazen dětem, druhý řádek (označen zeleně) rodičům.</t>
  </si>
  <si>
    <r>
      <t xml:space="preserve">Nepište nikdy do barevně označených buněk </t>
    </r>
    <r>
      <rPr>
        <sz val="10"/>
        <rFont val="Arial Narrow"/>
        <family val="2"/>
        <charset val="238"/>
      </rPr>
      <t xml:space="preserve">(s výjimkou sloupce "D" a "E" se jmény a příjmeními), ani </t>
    </r>
    <r>
      <rPr>
        <b/>
        <sz val="10"/>
        <rFont val="Arial Narrow"/>
        <family val="2"/>
        <charset val="238"/>
      </rPr>
      <t>obsah těchto buněk</t>
    </r>
  </si>
  <si>
    <r>
      <t>nemažte (klávesou DEL)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ani nepřepisujte</t>
    </r>
    <r>
      <rPr>
        <sz val="10"/>
        <rFont val="Arial Narrow"/>
        <family val="2"/>
        <charset val="238"/>
      </rPr>
      <t xml:space="preserve"> - jsou v nich buď vzorce nebo údaje, které by se neměly upravovat.</t>
    </r>
  </si>
  <si>
    <t xml:space="preserve">2. </t>
  </si>
  <si>
    <t xml:space="preserve">Než začnete vpisovat nové údaje (jména a výkony v disciplínách) do buněk k tomu určených, uložte tento soubor pod jjiným </t>
  </si>
  <si>
    <r>
      <t xml:space="preserve">jménem, nejlépe takovým, které vystihuje závod, který chcete obodovat (max. 20 znaků). Například: </t>
    </r>
    <r>
      <rPr>
        <b/>
        <sz val="10"/>
        <rFont val="Arial Narrow"/>
        <family val="2"/>
        <charset val="238"/>
      </rPr>
      <t>Tachovsky petiboj-2016</t>
    </r>
    <r>
      <rPr>
        <sz val="10"/>
        <rFont val="Arial Narrow"/>
        <family val="2"/>
        <charset val="238"/>
      </rPr>
      <t xml:space="preserve">, </t>
    </r>
  </si>
  <si>
    <t xml:space="preserve">3. </t>
  </si>
  <si>
    <r>
      <t xml:space="preserve">Soubor - </t>
    </r>
    <r>
      <rPr>
        <b/>
        <sz val="10"/>
        <rFont val="Arial Narrow"/>
        <family val="2"/>
        <charset val="238"/>
      </rPr>
      <t>Rodinny petiboj OVOV.xls</t>
    </r>
    <r>
      <rPr>
        <sz val="10"/>
        <rFont val="Arial Narrow"/>
        <family val="2"/>
        <charset val="238"/>
      </rPr>
      <t xml:space="preserve"> - si ponechávejte ve stejném stavu pro případ, že v přejmenovaných souborech</t>
    </r>
  </si>
  <si>
    <t>nechtěně změníte něco v buňkách se vzorci a bodování, či řazení přestane být bez chyb.</t>
  </si>
  <si>
    <t xml:space="preserve">4. </t>
  </si>
  <si>
    <r>
      <t xml:space="preserve">Bodové hodnoty </t>
    </r>
    <r>
      <rPr>
        <sz val="10"/>
        <rFont val="Arial Narrow"/>
        <family val="2"/>
        <charset val="238"/>
      </rPr>
      <t xml:space="preserve">se objevují vždy vpravo od zapsaného výkonu, tj. </t>
    </r>
    <r>
      <rPr>
        <b/>
        <sz val="10"/>
        <rFont val="Arial Narrow"/>
        <family val="2"/>
        <charset val="238"/>
      </rPr>
      <t xml:space="preserve">například pro medicinbal ve sloupci "O". </t>
    </r>
    <r>
      <rPr>
        <sz val="10"/>
        <rFont val="Arial Narrow"/>
        <family val="2"/>
        <charset val="238"/>
      </rPr>
      <t xml:space="preserve">Jakmile je zapsán </t>
    </r>
  </si>
  <si>
    <t>byť jediný výkon, objeví se také ve sloupci AG počet bodů a to jak na příslušném řádku, tak v buňce, která obsahuje vzorec pro stanovení</t>
  </si>
  <si>
    <t xml:space="preserve">celkového součtu bodů daného rodinného týmu. </t>
  </si>
  <si>
    <t>5.</t>
  </si>
  <si>
    <r>
      <t>Vezměte na vědomí, že tato bodovací pomůcka je</t>
    </r>
    <r>
      <rPr>
        <b/>
        <sz val="10"/>
        <rFont val="Arial Narrow"/>
        <family val="2"/>
        <charset val="238"/>
      </rPr>
      <t xml:space="preserve"> </t>
    </r>
    <r>
      <rPr>
        <b/>
        <sz val="10"/>
        <color indexed="10"/>
        <rFont val="Arial Narrow"/>
        <family val="2"/>
        <charset val="238"/>
      </rPr>
      <t>pro 50 rodinných týmů</t>
    </r>
    <r>
      <rPr>
        <b/>
        <sz val="10"/>
        <rFont val="Arial Narrow"/>
        <family val="2"/>
        <charset val="238"/>
      </rPr>
      <t>.</t>
    </r>
  </si>
  <si>
    <t xml:space="preserve">Do stejného "boxu" zapisujte výhradně jen příslušníky jedné rodiny. </t>
  </si>
  <si>
    <t>Pořadí jednotlivců (dětí i rodičů)</t>
  </si>
  <si>
    <t>Z listu "Rodinne tymy" se pomocí vzorců automaticky ukládají všechny zapsané údaje do tabulek jednotlivců, zvlášť pro děti a zvlášť pro</t>
  </si>
  <si>
    <t>rodiče (do listů "Jednotlivci-deti" a "Jednotlivci-rodice"). Výsledky jednotlivců se zobrazí poté, co kliknete na dolní liště na jméno listu.</t>
  </si>
  <si>
    <t>6.</t>
  </si>
  <si>
    <t>ŘAZENÍ DAT</t>
  </si>
  <si>
    <r>
      <t xml:space="preserve">Řazení </t>
    </r>
    <r>
      <rPr>
        <b/>
        <sz val="10"/>
        <rFont val="Arial Narrow"/>
        <family val="2"/>
        <charset val="238"/>
      </rPr>
      <t>rodinných týmů</t>
    </r>
    <r>
      <rPr>
        <sz val="10"/>
        <rFont val="Arial Narrow"/>
        <family val="2"/>
        <charset val="238"/>
      </rPr>
      <t xml:space="preserve"> obsahuje 2. kroky: 1. Odemknutí listu, 2. Označení bloku pro řazení a vlastní seřazení. </t>
    </r>
  </si>
  <si>
    <r>
      <t>Levým horním rohem je buňka C 10</t>
    </r>
    <r>
      <rPr>
        <b/>
        <sz val="10"/>
        <rFont val="Arial Narrow"/>
        <family val="2"/>
        <charset val="238"/>
      </rPr>
      <t xml:space="preserve">,  </t>
    </r>
    <r>
      <rPr>
        <sz val="10"/>
        <rFont val="Arial Narrow"/>
        <family val="2"/>
        <charset val="238"/>
      </rPr>
      <t xml:space="preserve">pravým dolním rohem bloku je buňka </t>
    </r>
    <r>
      <rPr>
        <b/>
        <sz val="10"/>
        <color indexed="10"/>
        <rFont val="Arial Narrow"/>
        <family val="2"/>
        <charset val="238"/>
      </rPr>
      <t>AV</t>
    </r>
    <r>
      <rPr>
        <sz val="10"/>
        <rFont val="Arial Narrow"/>
        <family val="2"/>
        <charset val="238"/>
      </rPr>
      <t xml:space="preserve"> a to </t>
    </r>
    <r>
      <rPr>
        <b/>
        <sz val="10"/>
        <rFont val="Arial Narrow"/>
        <family val="2"/>
        <charset val="238"/>
      </rPr>
      <t>včetně světležlutého řádku pod posledním</t>
    </r>
  </si>
  <si>
    <t>zapsaným rodinnýj týmem.</t>
  </si>
  <si>
    <t>Jinými slovy - pro každý tým je vyhrazeno 6 řádků - včetně jednoho řádku k oddělení od následujícího týmu (světle žlutý).</t>
  </si>
  <si>
    <r>
      <t xml:space="preserve">Řazení </t>
    </r>
    <r>
      <rPr>
        <b/>
        <sz val="10"/>
        <color indexed="10"/>
        <rFont val="Arial Narrow"/>
        <family val="2"/>
        <charset val="238"/>
      </rPr>
      <t>týmů</t>
    </r>
    <r>
      <rPr>
        <b/>
        <sz val="10"/>
        <rFont val="Arial Narrow"/>
        <family val="2"/>
        <charset val="238"/>
      </rPr>
      <t xml:space="preserve"> </t>
    </r>
    <r>
      <rPr>
        <sz val="10"/>
        <color indexed="10"/>
        <rFont val="Arial Narrow"/>
        <family val="2"/>
        <charset val="238"/>
      </rPr>
      <t>(</t>
    </r>
    <r>
      <rPr>
        <u/>
        <sz val="10"/>
        <color indexed="10"/>
        <rFont val="Arial Narrow"/>
        <family val="2"/>
        <charset val="238"/>
      </rPr>
      <t>vždy jen v listu Rodinne tymy</t>
    </r>
    <r>
      <rPr>
        <sz val="10"/>
        <color indexed="10"/>
        <rFont val="Arial Narrow"/>
        <family val="2"/>
        <charset val="238"/>
      </rPr>
      <t>)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1.krok - Nástroje - Zámek - Odemknout list</t>
    </r>
  </si>
  <si>
    <t xml:space="preserve">                                                                       2. krok - Označit blok C10:AV… - Data - Seřadit - podle sloupce AJ - Sestupně</t>
  </si>
  <si>
    <r>
      <t xml:space="preserve">V listu "Rodinne tymy" </t>
    </r>
    <r>
      <rPr>
        <b/>
        <sz val="10"/>
        <rFont val="Arial Narrow"/>
        <family val="2"/>
        <charset val="238"/>
      </rPr>
      <t>nikdy neřaďte závodníky jednoho týmu</t>
    </r>
    <r>
      <rPr>
        <sz val="10"/>
        <rFont val="Arial Narrow"/>
        <family val="2"/>
        <charset val="238"/>
      </rPr>
      <t xml:space="preserve"> v rámci zapisovacího boxu - ponechte je tak, jak je zapíšete na začátku.</t>
    </r>
  </si>
  <si>
    <r>
      <t xml:space="preserve">Řazení </t>
    </r>
    <r>
      <rPr>
        <b/>
        <sz val="10"/>
        <color indexed="10"/>
        <rFont val="Arial Narrow"/>
        <family val="2"/>
        <charset val="238"/>
      </rPr>
      <t>jednotlivců</t>
    </r>
    <r>
      <rPr>
        <sz val="10"/>
        <color indexed="10"/>
        <rFont val="Arial Narrow"/>
        <family val="2"/>
        <charset val="238"/>
      </rPr>
      <t xml:space="preserve"> (</t>
    </r>
    <r>
      <rPr>
        <u/>
        <sz val="10"/>
        <color indexed="10"/>
        <rFont val="Arial Narrow"/>
        <family val="2"/>
        <charset val="238"/>
      </rPr>
      <t>vždy jen v listech Jednotlivci-deti / rodice</t>
    </r>
    <r>
      <rPr>
        <sz val="10"/>
        <color indexed="10"/>
        <rFont val="Arial Narrow"/>
        <family val="2"/>
        <charset val="238"/>
      </rPr>
      <t>)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>1.krok - Nástroje - Zámek - Odemknout list</t>
    </r>
  </si>
  <si>
    <t xml:space="preserve">                                                                       2. krok - Označit blok B10:AG… - Data - Seřadit - podle sloupce AG - Sestupně</t>
  </si>
  <si>
    <t xml:space="preserve">Pokud chcete seřadit jednotlivce také podle ročníků narození, řaďte podle 2 klíčů: a) dle sloupce F sestupně, b) dle sloupce AG sestupně. </t>
  </si>
  <si>
    <t>7.</t>
  </si>
  <si>
    <r>
      <t xml:space="preserve">Pro snazší zapisování výkonů jednotlivých týmů ukládejte průběžný stav vždy </t>
    </r>
    <r>
      <rPr>
        <b/>
        <sz val="10"/>
        <rFont val="Arial Narrow"/>
        <family val="2"/>
        <charset val="238"/>
      </rPr>
      <t>bez seřazení</t>
    </r>
    <r>
      <rPr>
        <sz val="10"/>
        <rFont val="Arial Narrow"/>
        <family val="2"/>
        <charset val="238"/>
      </rPr>
      <t xml:space="preserve"> a řaďte jen tehdy, chcete-li </t>
    </r>
    <r>
      <rPr>
        <b/>
        <sz val="10"/>
        <rFont val="Arial Narrow"/>
        <family val="2"/>
        <charset val="238"/>
      </rPr>
      <t>vytisknout</t>
    </r>
  </si>
  <si>
    <t>průběžné pořadí. Po vytisknutí zavřete soubor bez uložení a otevřete ho opět v té podobě, ve které jsou zapsány týmy na začátku</t>
  </si>
  <si>
    <t>závodu. Takto dosáhnete jednodušší orientace při zapisování výkonů ze zápisů. Možná se vám osvědčí i jiný způsob.</t>
  </si>
  <si>
    <t>8.</t>
  </si>
  <si>
    <r>
      <t>Pro potřebnou administrativu závodu</t>
    </r>
    <r>
      <rPr>
        <sz val="10"/>
        <rFont val="Arial Narrow"/>
        <family val="2"/>
        <charset val="238"/>
      </rPr>
      <t xml:space="preserve"> (startovní listiny, tj.zápisy pro rozhodčí) buď použijte vytisknuté stránky z listů, které mají v tomto</t>
    </r>
  </si>
  <si>
    <t xml:space="preserve">souboru název "Startovky-deti / rodice" - dole na liště (data se do nich kopírují při zapisování v listu "Rodinne tymy"). </t>
  </si>
  <si>
    <t>Do listu "Rodinne tymy" zapisujte jen nejlepší výkony u každého člena týmu.</t>
  </si>
  <si>
    <r>
      <t>V listu "</t>
    </r>
    <r>
      <rPr>
        <b/>
        <sz val="10"/>
        <rFont val="Arial Narrow"/>
        <family val="2"/>
        <charset val="238"/>
      </rPr>
      <t>Rodinne tymy</t>
    </r>
    <r>
      <rPr>
        <sz val="10"/>
        <rFont val="Arial Narrow"/>
        <family val="2"/>
        <charset val="238"/>
      </rPr>
      <t xml:space="preserve">" </t>
    </r>
    <r>
      <rPr>
        <u/>
        <sz val="10"/>
        <rFont val="Arial Narrow"/>
        <family val="2"/>
        <charset val="238"/>
      </rPr>
      <t>nemažte řádky</t>
    </r>
    <r>
      <rPr>
        <sz val="10"/>
        <rFont val="Arial Narrow"/>
        <family val="2"/>
        <charset val="238"/>
      </rPr>
      <t xml:space="preserve"> u žádného týmu, které máte ve startovním poli, tj. </t>
    </r>
    <r>
      <rPr>
        <b/>
        <sz val="10"/>
        <rFont val="Arial Narrow"/>
        <family val="2"/>
        <charset val="238"/>
      </rPr>
      <t>zachovávejte v "boxech"</t>
    </r>
  </si>
  <si>
    <t>stále celkový počet řádek 6 - jinak si způsobíte problémy při řazení dat.</t>
  </si>
  <si>
    <t>9.</t>
  </si>
  <si>
    <r>
      <t>Při zapisování výkonů pište mezi čísly čárky</t>
    </r>
    <r>
      <rPr>
        <sz val="10"/>
        <rFont val="Arial Narrow"/>
        <family val="2"/>
        <charset val="238"/>
      </rPr>
      <t xml:space="preserve"> (ne tečky). Výkony z běhu na 1000 m pište vždy v minutách a celých sekundách</t>
    </r>
  </si>
  <si>
    <t>(4:23 nebo 3:00), aby mohly správně fungovat příslušné vzorce. U alternativ poslední disciplíny (plavání / 1000m / dribling) zapisujte</t>
  </si>
  <si>
    <r>
      <t xml:space="preserve">vždy jen jednu z disciplín. </t>
    </r>
    <r>
      <rPr>
        <b/>
        <sz val="10"/>
        <color indexed="10"/>
        <rFont val="Arial Narrow"/>
        <family val="2"/>
        <charset val="238"/>
      </rPr>
      <t>Do zbývajících dvou volných políček nepište nic, jinak nebude fungovat bodování poslední disciplíny.</t>
    </r>
  </si>
  <si>
    <r>
      <t xml:space="preserve">Dopustíte-li se </t>
    </r>
    <r>
      <rPr>
        <b/>
        <sz val="10"/>
        <rFont val="Arial Narrow"/>
        <family val="2"/>
        <charset val="238"/>
      </rPr>
      <t>chyby při zapisování dat</t>
    </r>
    <r>
      <rPr>
        <sz val="10"/>
        <rFont val="Arial Narrow"/>
        <family val="2"/>
        <charset val="238"/>
      </rPr>
      <t xml:space="preserve">, </t>
    </r>
    <r>
      <rPr>
        <b/>
        <sz val="10"/>
        <rFont val="Arial Narrow"/>
        <family val="2"/>
        <charset val="238"/>
      </rPr>
      <t>můžete</t>
    </r>
    <r>
      <rPr>
        <sz val="10"/>
        <rFont val="Arial Narrow"/>
        <family val="2"/>
        <charset val="238"/>
      </rPr>
      <t xml:space="preserve"> je </t>
    </r>
    <r>
      <rPr>
        <b/>
        <sz val="10"/>
        <rFont val="Arial Narrow"/>
        <family val="2"/>
        <charset val="238"/>
      </rPr>
      <t>kdykoliv opravit</t>
    </r>
    <r>
      <rPr>
        <sz val="10"/>
        <rFont val="Arial Narrow"/>
        <family val="2"/>
        <charset val="238"/>
      </rPr>
      <t xml:space="preserve">. Pokud se po opravě změní bodový zisk družstva tak, že se </t>
    </r>
  </si>
  <si>
    <t>změní jeho pořadí, seřaďte znovu data - popsáno v bodě 6.</t>
  </si>
  <si>
    <t>Doplňky k výpočtu RELATIVNÍHO pořadí - podle věkového indexu rodiny (zkráceně VIR)</t>
  </si>
  <si>
    <t>10.</t>
  </si>
  <si>
    <t>Jak stanovit věkový index rodiny (VIR)?</t>
  </si>
  <si>
    <t>Stačí vyplnit správně údaje v listu "Rodinne tymy." ve sloupci "G", VIR se objeví ve sloupci "H" (modré číslo v modrém poli).</t>
  </si>
  <si>
    <t>Jak stanovit věkový index rodiny (VIR), když je jeho hodnota vypočtená excelovým vzorcem menší než 20:</t>
  </si>
  <si>
    <t>Pokud nastane taková situace, pak se věkový index rodiny (VIR) počítá z průměru věku startujících účastníků, aby byl VIR spravedlivější.</t>
  </si>
  <si>
    <t>Vypočtené číslo, zaokrouhlené na celé číslo nahoru, zapište do modrého pole ve sloupci "H".</t>
  </si>
  <si>
    <t>Příklad: dítě ve věku 11 let bude startovat se sourozencem, kterému je 16 let. V takovém případě je VIR 13,5 = 14 a tomu odpovídá</t>
  </si>
  <si>
    <t>bronzový odznak dívek za 4350 bodů (zapsat do sloupce "F" v listu "Určení relativního pořadí").</t>
  </si>
  <si>
    <t>11.</t>
  </si>
  <si>
    <t>Jak stanovit v 5 krocích relativní pořadí podle věkového indexu rodiny:</t>
  </si>
  <si>
    <t>a) vložit do každé věkové kategorie tolik řádek, kolik účastníků do ní patří podle věkového indexu rodiny (VIR)</t>
  </si>
  <si>
    <t>b) do sloupce "B" zapsat jména rodinných týmů a do sloupce "C" jejich VIR (ze sloupce "H" v listu "Rodinne tymy")</t>
  </si>
  <si>
    <t>c) nakopírovat na všechny nové řádky údaje ze sloupců "E, F, G, H"</t>
  </si>
  <si>
    <t>d) zapsat do sloupce "D" celkový součet bodů rodinného týmui (údaj ze žlutě označené buňky ve sloupci "AG" v listu "Rodinne tymy.")</t>
  </si>
  <si>
    <t>e) ve sloupci "H" se objeví relativní pořadí, tj. pořadí podle VIR (tabulku pak lze seřadit podle sloupce "H" - vzestupně</t>
  </si>
  <si>
    <t>f) údaje v listu "Určení relativního pořadí" lze seřadit podle sloupce "H" sestupně</t>
  </si>
  <si>
    <t xml:space="preserve">KONEČNÉ VERZE TABULEK (seřazené) LZE POVAŽOVAT ZA OFICIÁLNÍ VÝSLEDKY ZÁVODU. </t>
  </si>
  <si>
    <t xml:space="preserve">Věřím, že těchto 11 pokynů stačí k tomu, abyste byli s bodováním spokojeni a poskytovali všem účastníkům soutěže    </t>
  </si>
  <si>
    <t>v Odznaku Všestrannosti Olympijských Vítězů správné výsledky.</t>
  </si>
  <si>
    <t xml:space="preserve">Budete-li potřebovat poradit s používáním tabulky, kontaktujte mě (603 314 132 nebo jkoukal@volny.cz) </t>
  </si>
  <si>
    <r>
      <t xml:space="preserve">Jaroslav Koukal, metodik OVOV, </t>
    </r>
    <r>
      <rPr>
        <b/>
        <sz val="10"/>
        <rFont val="Arial Narrow"/>
        <family val="2"/>
        <charset val="238"/>
      </rPr>
      <t>říjen 2016</t>
    </r>
    <r>
      <rPr>
        <sz val="10"/>
        <rFont val="Arial Narrow"/>
        <family val="2"/>
        <charset val="238"/>
      </rPr>
      <t xml:space="preserve"> </t>
    </r>
  </si>
  <si>
    <t xml:space="preserve"> n</t>
  </si>
  <si>
    <t>Místo:</t>
  </si>
  <si>
    <t>HRABÁKOVA</t>
  </si>
  <si>
    <t>Datum:</t>
  </si>
  <si>
    <t>okres</t>
  </si>
  <si>
    <t>Řazení družstev:</t>
  </si>
  <si>
    <t>1. krok - Nástroje - Zámek - Odemknout list</t>
  </si>
  <si>
    <t>2. krok - Označit   blok C10:AV... - Data - Seřadit - podle sloupce AJ - sestupně</t>
  </si>
  <si>
    <t>3.</t>
  </si>
  <si>
    <t>03</t>
  </si>
  <si>
    <t>60m</t>
  </si>
  <si>
    <t>b.</t>
  </si>
  <si>
    <t>dálka</t>
  </si>
  <si>
    <t>medic</t>
  </si>
  <si>
    <t>shyby</t>
  </si>
  <si>
    <t>švih</t>
  </si>
  <si>
    <t>3skok</t>
  </si>
  <si>
    <t>kliky</t>
  </si>
  <si>
    <t>L + S</t>
  </si>
  <si>
    <t>míček</t>
  </si>
  <si>
    <t>plav</t>
  </si>
  <si>
    <t>dribl</t>
  </si>
  <si>
    <t>1 km</t>
  </si>
  <si>
    <t>BODY</t>
  </si>
  <si>
    <t>body</t>
  </si>
  <si>
    <t>min+sec</t>
  </si>
  <si>
    <t>min</t>
  </si>
  <si>
    <t>sec</t>
  </si>
  <si>
    <t>č.</t>
  </si>
  <si>
    <t>jméno</t>
  </si>
  <si>
    <t>příjmení</t>
  </si>
  <si>
    <t>d/r</t>
  </si>
  <si>
    <t>věk</t>
  </si>
  <si>
    <t>VIR</t>
  </si>
  <si>
    <t>s,SS</t>
  </si>
  <si>
    <t>m</t>
  </si>
  <si>
    <t>N</t>
  </si>
  <si>
    <t>m:ss</t>
  </si>
  <si>
    <t>CELKEM</t>
  </si>
  <si>
    <t>1km</t>
  </si>
  <si>
    <t>Viktorie</t>
  </si>
  <si>
    <t>d</t>
  </si>
  <si>
    <t>r</t>
  </si>
  <si>
    <t>Celkový součet bodů rodinného týmu</t>
  </si>
  <si>
    <t>4.</t>
  </si>
  <si>
    <t>04</t>
  </si>
  <si>
    <t>05</t>
  </si>
  <si>
    <t>06</t>
  </si>
  <si>
    <t xml:space="preserve"> b.</t>
  </si>
  <si>
    <t>07</t>
  </si>
  <si>
    <t>b</t>
  </si>
  <si>
    <t>Dita</t>
  </si>
  <si>
    <t>08</t>
  </si>
  <si>
    <t>09</t>
  </si>
  <si>
    <t>10</t>
  </si>
  <si>
    <t>Aleš</t>
  </si>
  <si>
    <t>11</t>
  </si>
  <si>
    <t>12.</t>
  </si>
  <si>
    <t>12</t>
  </si>
  <si>
    <t>13.</t>
  </si>
  <si>
    <t>13</t>
  </si>
  <si>
    <t>Tereza</t>
  </si>
  <si>
    <t>14.</t>
  </si>
  <si>
    <t>14</t>
  </si>
  <si>
    <t>Dařílková</t>
  </si>
  <si>
    <t>Dalibor</t>
  </si>
  <si>
    <t>Dařílek</t>
  </si>
  <si>
    <t>15.</t>
  </si>
  <si>
    <t>15</t>
  </si>
  <si>
    <t>Tomáš</t>
  </si>
  <si>
    <t>16.</t>
  </si>
  <si>
    <t>16</t>
  </si>
  <si>
    <t>17.</t>
  </si>
  <si>
    <t>17</t>
  </si>
  <si>
    <t>Kateřina</t>
  </si>
  <si>
    <t>Zuzana</t>
  </si>
  <si>
    <t>18.</t>
  </si>
  <si>
    <t>18</t>
  </si>
  <si>
    <t>19.</t>
  </si>
  <si>
    <t>19</t>
  </si>
  <si>
    <t>Jakub</t>
  </si>
  <si>
    <t>Hana</t>
  </si>
  <si>
    <t>20.</t>
  </si>
  <si>
    <t>20</t>
  </si>
  <si>
    <t>21.</t>
  </si>
  <si>
    <t>21</t>
  </si>
  <si>
    <t>Černý</t>
  </si>
  <si>
    <t>22.</t>
  </si>
  <si>
    <t>22</t>
  </si>
  <si>
    <t>23.</t>
  </si>
  <si>
    <t>23</t>
  </si>
  <si>
    <t>24.</t>
  </si>
  <si>
    <t>24</t>
  </si>
  <si>
    <t>Jiří</t>
  </si>
  <si>
    <t>25.</t>
  </si>
  <si>
    <t>25</t>
  </si>
  <si>
    <t>26.</t>
  </si>
  <si>
    <t>26</t>
  </si>
  <si>
    <t>Petr</t>
  </si>
  <si>
    <t>27.</t>
  </si>
  <si>
    <t>27</t>
  </si>
  <si>
    <t>28.</t>
  </si>
  <si>
    <t>28</t>
  </si>
  <si>
    <t>29.</t>
  </si>
  <si>
    <t>29</t>
  </si>
  <si>
    <t>Veronika</t>
  </si>
  <si>
    <t>30.</t>
  </si>
  <si>
    <t>30</t>
  </si>
  <si>
    <t>Radek</t>
  </si>
  <si>
    <t>31.</t>
  </si>
  <si>
    <t>31</t>
  </si>
  <si>
    <t>32.</t>
  </si>
  <si>
    <t>32</t>
  </si>
  <si>
    <t>33.</t>
  </si>
  <si>
    <t>33</t>
  </si>
  <si>
    <t>34.</t>
  </si>
  <si>
    <t>34</t>
  </si>
  <si>
    <t>35.</t>
  </si>
  <si>
    <t>35</t>
  </si>
  <si>
    <t>36.</t>
  </si>
  <si>
    <t>36</t>
  </si>
  <si>
    <t>37.</t>
  </si>
  <si>
    <t>37</t>
  </si>
  <si>
    <t>38.</t>
  </si>
  <si>
    <t>38</t>
  </si>
  <si>
    <t>39.</t>
  </si>
  <si>
    <t>39</t>
  </si>
  <si>
    <t>40.</t>
  </si>
  <si>
    <t>40</t>
  </si>
  <si>
    <t>41.</t>
  </si>
  <si>
    <t>41</t>
  </si>
  <si>
    <t>42.</t>
  </si>
  <si>
    <t>42</t>
  </si>
  <si>
    <t>43.</t>
  </si>
  <si>
    <t>43</t>
  </si>
  <si>
    <t>44.</t>
  </si>
  <si>
    <t>44</t>
  </si>
  <si>
    <t>45.</t>
  </si>
  <si>
    <t>45</t>
  </si>
  <si>
    <t>46.</t>
  </si>
  <si>
    <t>46</t>
  </si>
  <si>
    <t>47.</t>
  </si>
  <si>
    <t>47</t>
  </si>
  <si>
    <t>48.</t>
  </si>
  <si>
    <t>48</t>
  </si>
  <si>
    <t>49.</t>
  </si>
  <si>
    <t>50.</t>
  </si>
  <si>
    <t>Řazení jednotlivců:</t>
  </si>
  <si>
    <t>2. krok - Označit   blok B10:AG... - Data - Seřadit - podle sloupce AG - sestupně</t>
  </si>
  <si>
    <t>Jméno</t>
  </si>
  <si>
    <t>Přijmení</t>
  </si>
  <si>
    <t>pohl.</t>
  </si>
  <si>
    <t>J/D</t>
  </si>
  <si>
    <t>Rodinný tým</t>
  </si>
  <si>
    <t>Věk</t>
  </si>
  <si>
    <t>Jan</t>
  </si>
  <si>
    <t>koule</t>
  </si>
  <si>
    <t>štaf.</t>
  </si>
  <si>
    <t>Štěpán</t>
  </si>
  <si>
    <t>Andrea</t>
  </si>
  <si>
    <t>Daniel</t>
  </si>
  <si>
    <t>Helcl</t>
  </si>
  <si>
    <t>Helclová</t>
  </si>
  <si>
    <t>Kašák</t>
  </si>
  <si>
    <t>Kašáková</t>
  </si>
  <si>
    <t>Sebastian</t>
  </si>
  <si>
    <t>Matoušek</t>
  </si>
  <si>
    <t>Dan</t>
  </si>
  <si>
    <t>Mejdrech</t>
  </si>
  <si>
    <t>Sofie</t>
  </si>
  <si>
    <t>Lucie</t>
  </si>
  <si>
    <t>Děkuji za info.Děkuji za info</t>
  </si>
  <si>
    <t>Rous</t>
  </si>
  <si>
    <t>Matyáš</t>
  </si>
  <si>
    <t>Runtschová</t>
  </si>
  <si>
    <t>Runtsch</t>
  </si>
  <si>
    <t>Natálie</t>
  </si>
  <si>
    <t>Rýparová</t>
  </si>
  <si>
    <t>Zdeněk</t>
  </si>
  <si>
    <t>Filip</t>
  </si>
  <si>
    <t>Saša</t>
  </si>
  <si>
    <t>Sliž</t>
  </si>
  <si>
    <t>Pavla</t>
  </si>
  <si>
    <t>Jitka</t>
  </si>
  <si>
    <t>Zátková</t>
  </si>
  <si>
    <t>Zátka</t>
  </si>
  <si>
    <t>Robin</t>
  </si>
  <si>
    <t>Znamenáček</t>
  </si>
  <si>
    <t>Znamenáčková</t>
  </si>
  <si>
    <t>Vančurová</t>
  </si>
  <si>
    <t>Vančura</t>
  </si>
  <si>
    <t>Čtyřboj - pořadí jednotlivců - děti</t>
  </si>
  <si>
    <t>Čtyřboj</t>
  </si>
  <si>
    <t>Čtyřboj - pořadí jednotlivců - rodiče</t>
  </si>
  <si>
    <t>Braťka</t>
  </si>
  <si>
    <t xml:space="preserve">Stanislav </t>
  </si>
  <si>
    <t>Josef</t>
  </si>
  <si>
    <t>Lehovec</t>
  </si>
  <si>
    <t>Zikeš</t>
  </si>
  <si>
    <t>Emilka</t>
  </si>
  <si>
    <t>Kotyzová</t>
  </si>
  <si>
    <t>Břetislav</t>
  </si>
  <si>
    <t>Kotyza</t>
  </si>
  <si>
    <t>Klára</t>
  </si>
  <si>
    <t>Stříbrná</t>
  </si>
  <si>
    <t>Karolína</t>
  </si>
  <si>
    <t>Hošková</t>
  </si>
  <si>
    <t>Hošek</t>
  </si>
  <si>
    <t>Nosková</t>
  </si>
  <si>
    <t>Nosek</t>
  </si>
  <si>
    <t>Liliana</t>
  </si>
  <si>
    <t>Výtisková</t>
  </si>
  <si>
    <t>Výtiska</t>
  </si>
  <si>
    <t>Alice</t>
  </si>
  <si>
    <t>Daňhelová</t>
  </si>
  <si>
    <t>Jaroslav</t>
  </si>
  <si>
    <t>Daňhel</t>
  </si>
  <si>
    <t>Aam</t>
  </si>
  <si>
    <t>Toupalová</t>
  </si>
  <si>
    <t>Martin</t>
  </si>
  <si>
    <t>Toupal</t>
  </si>
  <si>
    <t>Michaela</t>
  </si>
  <si>
    <t>Marie</t>
  </si>
  <si>
    <t>Majerová</t>
  </si>
  <si>
    <t>Majer</t>
  </si>
  <si>
    <t>Holubová</t>
  </si>
  <si>
    <t>Holub</t>
  </si>
  <si>
    <t>Luca</t>
  </si>
  <si>
    <t>Rychtr</t>
  </si>
  <si>
    <t>Gredor</t>
  </si>
  <si>
    <t>Ilona</t>
  </si>
  <si>
    <t>Majda</t>
  </si>
  <si>
    <t>Bezpalcová</t>
  </si>
  <si>
    <t>Bezpalec</t>
  </si>
  <si>
    <t>Bára</t>
  </si>
  <si>
    <t>Kuldová</t>
  </si>
  <si>
    <t>Anetka</t>
  </si>
  <si>
    <t>Víťa</t>
  </si>
  <si>
    <t>Jana</t>
  </si>
  <si>
    <t>Polanská</t>
  </si>
  <si>
    <t>Richard</t>
  </si>
  <si>
    <t>Čech</t>
  </si>
  <si>
    <t>Čechová</t>
  </si>
  <si>
    <t>Matěj</t>
  </si>
  <si>
    <t>Bednář</t>
  </si>
  <si>
    <t>Forsterová</t>
  </si>
  <si>
    <t xml:space="preserve">Věra </t>
  </si>
  <si>
    <t>Praščák</t>
  </si>
  <si>
    <t>Espinozová</t>
  </si>
  <si>
    <t>Šimon</t>
  </si>
  <si>
    <t>Hrabák</t>
  </si>
  <si>
    <t>Miklová</t>
  </si>
  <si>
    <t>Kamila</t>
  </si>
  <si>
    <t>Rousová</t>
  </si>
  <si>
    <t>Martina</t>
  </si>
  <si>
    <t>Lebeda</t>
  </si>
  <si>
    <t>Václav</t>
  </si>
  <si>
    <t>Evelínka</t>
  </si>
  <si>
    <t xml:space="preserve">Eda </t>
  </si>
  <si>
    <t>Eliška</t>
  </si>
  <si>
    <t>Korunková</t>
  </si>
  <si>
    <t>Korunka</t>
  </si>
  <si>
    <t>xxx</t>
  </si>
  <si>
    <t>štaf</t>
  </si>
  <si>
    <t>sourozenci</t>
  </si>
  <si>
    <t>matka</t>
  </si>
  <si>
    <t>27?</t>
  </si>
  <si>
    <t>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</si>
</sst>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:ss.00\ "/>
  </numFmts>
  <fonts count="58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color indexed="10"/>
      <name val="Times New Roman CE"/>
      <family val="1"/>
      <charset val="238"/>
    </font>
    <font>
      <sz val="16"/>
      <name val="Times New Roman CE"/>
      <family val="1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16"/>
      <name val="Times New Roman CE"/>
      <charset val="238"/>
    </font>
    <font>
      <b/>
      <sz val="10"/>
      <name val="Times New Roman CE"/>
      <charset val="238"/>
    </font>
    <font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name val="Tahoma"/>
      <family val="2"/>
      <charset val="238"/>
    </font>
    <font>
      <b/>
      <sz val="8"/>
      <name val="Times New Roman CE"/>
      <charset val="238"/>
    </font>
    <font>
      <b/>
      <sz val="8"/>
      <name val="Times New Roman CE"/>
      <family val="1"/>
      <charset val="238"/>
    </font>
    <font>
      <b/>
      <sz val="7"/>
      <name val="Tahoma"/>
      <family val="2"/>
      <charset val="238"/>
    </font>
    <font>
      <sz val="7"/>
      <name val="Arial"/>
      <charset val="238"/>
    </font>
    <font>
      <sz val="6"/>
      <name val="Tahoma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10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6"/>
      <name val="Times New Roman CE"/>
      <family val="1"/>
      <charset val="238"/>
    </font>
    <font>
      <sz val="7"/>
      <name val="Times New Roman CE"/>
      <family val="1"/>
      <charset val="238"/>
    </font>
    <font>
      <sz val="12"/>
      <name val="Arial"/>
      <charset val="238"/>
    </font>
    <font>
      <b/>
      <sz val="7"/>
      <color indexed="10"/>
      <name val="Tahoma"/>
      <family val="2"/>
      <charset val="238"/>
    </font>
    <font>
      <sz val="12"/>
      <name val="Times New Roman CE"/>
      <family val="1"/>
      <charset val="238"/>
    </font>
    <font>
      <b/>
      <sz val="10"/>
      <color indexed="10"/>
      <name val="Arial Narrow"/>
      <family val="2"/>
      <charset val="238"/>
    </font>
    <font>
      <sz val="10"/>
      <color indexed="10"/>
      <name val="Arial Narrow"/>
      <family val="2"/>
      <charset val="238"/>
    </font>
    <font>
      <u/>
      <sz val="10"/>
      <color indexed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8"/>
      <color indexed="12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rgb="FF0070C0"/>
      <name val="Tahoma"/>
      <family val="2"/>
      <charset val="238"/>
    </font>
    <font>
      <b/>
      <sz val="8"/>
      <color theme="4"/>
      <name val="Tahoma"/>
      <family val="2"/>
      <charset val="238"/>
    </font>
    <font>
      <b/>
      <sz val="12"/>
      <color theme="4"/>
      <name val="Tahoma"/>
      <family val="2"/>
      <charset val="238"/>
    </font>
    <font>
      <b/>
      <sz val="8"/>
      <color rgb="FFFF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3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9" fillId="0" borderId="0" xfId="0" applyFont="1" applyProtection="1"/>
    <xf numFmtId="0" fontId="8" fillId="0" borderId="0" xfId="0" applyFont="1" applyProtection="1"/>
    <xf numFmtId="1" fontId="2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/>
    <xf numFmtId="0" fontId="2" fillId="0" borderId="0" xfId="0" applyFont="1" applyProtection="1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1" fontId="2" fillId="0" borderId="0" xfId="0" applyNumberFormat="1" applyFont="1" applyBorder="1" applyProtection="1"/>
    <xf numFmtId="1" fontId="7" fillId="0" borderId="0" xfId="0" applyNumberFormat="1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2" fontId="3" fillId="0" borderId="0" xfId="0" applyNumberFormat="1" applyFont="1" applyFill="1" applyBorder="1" applyProtection="1"/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Protection="1"/>
    <xf numFmtId="0" fontId="2" fillId="0" borderId="0" xfId="0" applyFont="1" applyBorder="1" applyProtection="1"/>
    <xf numFmtId="1" fontId="2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" fontId="2" fillId="0" borderId="0" xfId="0" applyNumberFormat="1" applyFont="1" applyFill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Protection="1"/>
    <xf numFmtId="0" fontId="8" fillId="0" borderId="0" xfId="0" applyFont="1" applyFill="1" applyProtection="1"/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  <protection locked="0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2" fontId="12" fillId="0" borderId="3" xfId="0" applyNumberFormat="1" applyFont="1" applyBorder="1" applyAlignment="1" applyProtection="1">
      <alignment horizontal="center"/>
    </xf>
    <xf numFmtId="1" fontId="13" fillId="0" borderId="3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 vertical="center"/>
    </xf>
    <xf numFmtId="2" fontId="12" fillId="0" borderId="10" xfId="0" applyNumberFormat="1" applyFont="1" applyBorder="1" applyAlignment="1" applyProtection="1">
      <alignment horizontal="center"/>
    </xf>
    <xf numFmtId="1" fontId="12" fillId="0" borderId="10" xfId="0" applyNumberFormat="1" applyFont="1" applyBorder="1" applyAlignment="1" applyProtection="1">
      <alignment horizontal="center"/>
    </xf>
    <xf numFmtId="0" fontId="22" fillId="3" borderId="3" xfId="0" applyFont="1" applyFill="1" applyBorder="1" applyAlignment="1" applyProtection="1">
      <alignment vertical="center"/>
      <protection locked="0"/>
    </xf>
    <xf numFmtId="2" fontId="22" fillId="0" borderId="3" xfId="0" applyNumberFormat="1" applyFont="1" applyBorder="1" applyAlignment="1" applyProtection="1">
      <alignment horizontal="center" vertical="center"/>
      <protection locked="0"/>
    </xf>
    <xf numFmtId="2" fontId="22" fillId="0" borderId="3" xfId="0" applyNumberFormat="1" applyFont="1" applyFill="1" applyBorder="1" applyAlignment="1" applyProtection="1">
      <alignment horizontal="center" vertical="center"/>
      <protection locked="0"/>
    </xf>
    <xf numFmtId="1" fontId="22" fillId="0" borderId="3" xfId="0" applyNumberFormat="1" applyFont="1" applyFill="1" applyBorder="1" applyAlignment="1" applyProtection="1">
      <alignment horizontal="center" vertical="center"/>
      <protection locked="0"/>
    </xf>
    <xf numFmtId="1" fontId="22" fillId="0" borderId="3" xfId="0" applyNumberFormat="1" applyFont="1" applyBorder="1" applyAlignment="1" applyProtection="1">
      <alignment horizontal="center" vertical="center"/>
      <protection locked="0"/>
    </xf>
    <xf numFmtId="2" fontId="22" fillId="0" borderId="3" xfId="0" applyNumberFormat="1" applyFont="1" applyBorder="1" applyAlignment="1" applyProtection="1">
      <alignment horizontal="center"/>
      <protection locked="0"/>
    </xf>
    <xf numFmtId="20" fontId="22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vertical="center"/>
      <protection locked="0"/>
    </xf>
    <xf numFmtId="2" fontId="22" fillId="0" borderId="3" xfId="0" applyNumberFormat="1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protection locked="0"/>
    </xf>
    <xf numFmtId="1" fontId="13" fillId="0" borderId="9" xfId="0" applyNumberFormat="1" applyFont="1" applyFill="1" applyBorder="1" applyAlignment="1" applyProtection="1">
      <alignment horizontal="center"/>
    </xf>
    <xf numFmtId="1" fontId="13" fillId="0" borderId="3" xfId="0" applyNumberFormat="1" applyFont="1" applyFill="1" applyBorder="1" applyAlignment="1" applyProtection="1">
      <alignment horizontal="center"/>
    </xf>
    <xf numFmtId="0" fontId="12" fillId="0" borderId="11" xfId="0" applyFont="1" applyBorder="1" applyAlignment="1" applyProtection="1">
      <protection locked="0"/>
    </xf>
    <xf numFmtId="1" fontId="13" fillId="0" borderId="11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protection locked="0"/>
    </xf>
    <xf numFmtId="1" fontId="13" fillId="0" borderId="12" xfId="0" applyNumberFormat="1" applyFont="1" applyFill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1" fontId="12" fillId="0" borderId="12" xfId="0" applyNumberFormat="1" applyFont="1" applyBorder="1" applyAlignment="1" applyProtection="1">
      <alignment horizontal="center"/>
    </xf>
    <xf numFmtId="2" fontId="12" fillId="0" borderId="12" xfId="0" applyNumberFormat="1" applyFont="1" applyBorder="1" applyAlignment="1" applyProtection="1">
      <alignment horizontal="center"/>
    </xf>
    <xf numFmtId="20" fontId="22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Protection="1"/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Protection="1"/>
    <xf numFmtId="0" fontId="22" fillId="0" borderId="0" xfId="0" applyFont="1" applyProtection="1"/>
    <xf numFmtId="0" fontId="12" fillId="0" borderId="0" xfId="0" applyFont="1" applyFill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horizontal="left" vertical="center"/>
    </xf>
    <xf numFmtId="1" fontId="13" fillId="0" borderId="3" xfId="0" applyNumberFormat="1" applyFont="1" applyFill="1" applyBorder="1" applyAlignment="1" applyProtection="1">
      <alignment horizontal="center" vertical="center"/>
    </xf>
    <xf numFmtId="1" fontId="12" fillId="0" borderId="10" xfId="0" applyNumberFormat="1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vertical="center"/>
    </xf>
    <xf numFmtId="2" fontId="22" fillId="0" borderId="3" xfId="0" applyNumberFormat="1" applyFont="1" applyFill="1" applyBorder="1" applyAlignment="1" applyProtection="1">
      <alignment vertical="center"/>
    </xf>
    <xf numFmtId="2" fontId="22" fillId="0" borderId="3" xfId="0" applyNumberFormat="1" applyFont="1" applyFill="1" applyBorder="1" applyAlignment="1" applyProtection="1">
      <alignment horizontal="center" vertical="center"/>
    </xf>
    <xf numFmtId="1" fontId="22" fillId="0" borderId="3" xfId="0" applyNumberFormat="1" applyFont="1" applyFill="1" applyBorder="1" applyAlignment="1" applyProtection="1">
      <alignment horizontal="center" vertical="center"/>
    </xf>
    <xf numFmtId="20" fontId="22" fillId="0" borderId="3" xfId="0" applyNumberFormat="1" applyFont="1" applyFill="1" applyBorder="1" applyAlignment="1" applyProtection="1">
      <alignment horizontal="center" vertical="center"/>
    </xf>
    <xf numFmtId="2" fontId="22" fillId="0" borderId="3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11" fillId="0" borderId="0" xfId="0" applyFont="1" applyProtection="1"/>
    <xf numFmtId="0" fontId="24" fillId="0" borderId="0" xfId="0" applyFont="1" applyFill="1" applyAlignment="1" applyProtection="1">
      <alignment horizontal="left" vertical="center"/>
    </xf>
    <xf numFmtId="0" fontId="22" fillId="5" borderId="3" xfId="0" applyFont="1" applyFill="1" applyBorder="1" applyAlignment="1" applyProtection="1">
      <alignment vertical="center"/>
    </xf>
    <xf numFmtId="0" fontId="12" fillId="0" borderId="0" xfId="0" applyFont="1" applyFill="1" applyProtection="1"/>
    <xf numFmtId="1" fontId="19" fillId="0" borderId="9" xfId="0" applyNumberFormat="1" applyFont="1" applyFill="1" applyBorder="1" applyAlignment="1" applyProtection="1">
      <alignment horizontal="center"/>
    </xf>
    <xf numFmtId="0" fontId="19" fillId="0" borderId="9" xfId="0" applyFont="1" applyFill="1" applyBorder="1" applyAlignment="1" applyProtection="1">
      <alignment horizontal="right"/>
    </xf>
    <xf numFmtId="0" fontId="22" fillId="0" borderId="1" xfId="0" applyFont="1" applyBorder="1" applyAlignment="1" applyProtection="1">
      <alignment horizontal="center"/>
    </xf>
    <xf numFmtId="2" fontId="12" fillId="0" borderId="1" xfId="0" applyNumberFormat="1" applyFont="1" applyBorder="1" applyAlignment="1" applyProtection="1">
      <alignment horizontal="center"/>
    </xf>
    <xf numFmtId="2" fontId="12" fillId="6" borderId="1" xfId="0" applyNumberFormat="1" applyFont="1" applyFill="1" applyBorder="1" applyAlignment="1" applyProtection="1">
      <alignment horizontal="center"/>
    </xf>
    <xf numFmtId="1" fontId="13" fillId="0" borderId="1" xfId="0" applyNumberFormat="1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1" fontId="12" fillId="0" borderId="1" xfId="0" applyNumberFormat="1" applyFont="1" applyBorder="1" applyAlignment="1" applyProtection="1">
      <alignment horizontal="center"/>
    </xf>
    <xf numFmtId="1" fontId="12" fillId="0" borderId="1" xfId="0" applyNumberFormat="1" applyFont="1" applyBorder="1" applyAlignment="1" applyProtection="1">
      <alignment horizontal="center" vertical="center"/>
    </xf>
    <xf numFmtId="2" fontId="12" fillId="6" borderId="12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Protection="1"/>
    <xf numFmtId="1" fontId="2" fillId="0" borderId="15" xfId="0" applyNumberFormat="1" applyFont="1" applyBorder="1" applyProtection="1"/>
    <xf numFmtId="0" fontId="12" fillId="0" borderId="2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1" fontId="21" fillId="0" borderId="16" xfId="0" applyNumberFormat="1" applyFont="1" applyFill="1" applyBorder="1" applyAlignment="1" applyProtection="1">
      <alignment horizontal="center" vertical="center"/>
    </xf>
    <xf numFmtId="3" fontId="12" fillId="3" borderId="4" xfId="0" applyNumberFormat="1" applyFont="1" applyFill="1" applyBorder="1" applyAlignment="1" applyProtection="1">
      <alignment horizontal="center"/>
      <protection hidden="1"/>
    </xf>
    <xf numFmtId="3" fontId="12" fillId="5" borderId="4" xfId="0" applyNumberFormat="1" applyFont="1" applyFill="1" applyBorder="1" applyAlignment="1" applyProtection="1">
      <alignment horizontal="center"/>
      <protection hidden="1"/>
    </xf>
    <xf numFmtId="1" fontId="13" fillId="7" borderId="3" xfId="0" applyNumberFormat="1" applyFont="1" applyFill="1" applyBorder="1" applyAlignment="1" applyProtection="1">
      <alignment horizontal="center"/>
      <protection hidden="1"/>
    </xf>
    <xf numFmtId="3" fontId="12" fillId="2" borderId="3" xfId="0" applyNumberFormat="1" applyFont="1" applyFill="1" applyBorder="1" applyAlignment="1" applyProtection="1">
      <alignment horizontal="center"/>
      <protection hidden="1"/>
    </xf>
    <xf numFmtId="0" fontId="13" fillId="7" borderId="3" xfId="0" applyFont="1" applyFill="1" applyBorder="1" applyAlignment="1" applyProtection="1">
      <alignment horizontal="center" vertical="center"/>
      <protection hidden="1"/>
    </xf>
    <xf numFmtId="1" fontId="13" fillId="7" borderId="3" xfId="0" applyNumberFormat="1" applyFont="1" applyFill="1" applyBorder="1" applyAlignment="1" applyProtection="1">
      <alignment horizontal="center" vertical="center"/>
      <protection hidden="1"/>
    </xf>
    <xf numFmtId="1" fontId="13" fillId="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49" fontId="2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0" fontId="12" fillId="0" borderId="9" xfId="0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3" borderId="10" xfId="0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</xf>
    <xf numFmtId="0" fontId="12" fillId="0" borderId="17" xfId="0" applyFont="1" applyFill="1" applyBorder="1" applyAlignment="1" applyProtection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/>
      <protection hidden="1"/>
    </xf>
    <xf numFmtId="0" fontId="27" fillId="0" borderId="3" xfId="0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12" fillId="0" borderId="5" xfId="0" applyFont="1" applyBorder="1" applyAlignment="1" applyProtection="1">
      <alignment horizontal="right"/>
    </xf>
    <xf numFmtId="0" fontId="12" fillId="0" borderId="18" xfId="0" applyFont="1" applyBorder="1" applyAlignment="1" applyProtection="1">
      <alignment horizontal="right"/>
    </xf>
    <xf numFmtId="3" fontId="12" fillId="2" borderId="6" xfId="0" applyNumberFormat="1" applyFont="1" applyFill="1" applyBorder="1" applyAlignment="1" applyProtection="1">
      <alignment horizontal="center"/>
      <protection hidden="1"/>
    </xf>
    <xf numFmtId="0" fontId="22" fillId="0" borderId="3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vertical="center"/>
    </xf>
    <xf numFmtId="0" fontId="12" fillId="0" borderId="3" xfId="0" applyFont="1" applyBorder="1" applyAlignment="1" applyProtection="1"/>
    <xf numFmtId="0" fontId="2" fillId="0" borderId="0" xfId="0" applyFont="1" applyAlignment="1" applyProtection="1"/>
    <xf numFmtId="0" fontId="24" fillId="0" borderId="0" xfId="0" applyFont="1" applyFill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center"/>
      <protection locked="0"/>
    </xf>
    <xf numFmtId="0" fontId="28" fillId="0" borderId="0" xfId="0" applyFont="1"/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31" fillId="7" borderId="0" xfId="0" applyFont="1" applyFill="1"/>
    <xf numFmtId="0" fontId="28" fillId="7" borderId="0" xfId="0" applyFont="1" applyFill="1"/>
    <xf numFmtId="0" fontId="28" fillId="4" borderId="0" xfId="0" applyFont="1" applyFill="1"/>
    <xf numFmtId="0" fontId="29" fillId="0" borderId="0" xfId="0" applyFont="1"/>
    <xf numFmtId="0" fontId="33" fillId="0" borderId="0" xfId="0" applyFont="1" applyFill="1"/>
    <xf numFmtId="0" fontId="34" fillId="0" borderId="0" xfId="0" applyFont="1" applyFill="1"/>
    <xf numFmtId="0" fontId="35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Alignment="1">
      <alignment horizontal="center"/>
    </xf>
    <xf numFmtId="0" fontId="29" fillId="7" borderId="0" xfId="0" applyFont="1" applyFill="1"/>
    <xf numFmtId="0" fontId="29" fillId="4" borderId="0" xfId="0" applyFont="1" applyFill="1"/>
    <xf numFmtId="0" fontId="29" fillId="0" borderId="0" xfId="0" applyFont="1" applyFill="1"/>
    <xf numFmtId="17" fontId="28" fillId="0" borderId="0" xfId="0" applyNumberFormat="1" applyFont="1"/>
    <xf numFmtId="0" fontId="36" fillId="7" borderId="0" xfId="1" applyFont="1" applyFill="1" applyAlignment="1" applyProtection="1"/>
    <xf numFmtId="0" fontId="12" fillId="0" borderId="17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horizontal="center" vertical="center"/>
    </xf>
    <xf numFmtId="1" fontId="22" fillId="0" borderId="3" xfId="0" applyNumberFormat="1" applyFont="1" applyFill="1" applyBorder="1" applyAlignment="1" applyProtection="1">
      <alignment vertical="center"/>
    </xf>
    <xf numFmtId="0" fontId="38" fillId="0" borderId="0" xfId="0" applyFont="1" applyProtection="1"/>
    <xf numFmtId="0" fontId="12" fillId="0" borderId="3" xfId="0" applyFont="1" applyFill="1" applyBorder="1" applyAlignment="1" applyProtection="1">
      <alignment vertical="center"/>
    </xf>
    <xf numFmtId="1" fontId="12" fillId="0" borderId="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12" fillId="0" borderId="3" xfId="0" applyFont="1" applyFill="1" applyBorder="1" applyAlignment="1" applyProtection="1">
      <alignment horizontal="left" vertical="center"/>
    </xf>
    <xf numFmtId="0" fontId="18" fillId="0" borderId="9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" fontId="13" fillId="8" borderId="3" xfId="0" applyNumberFormat="1" applyFont="1" applyFill="1" applyBorder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vertical="center"/>
    </xf>
    <xf numFmtId="0" fontId="5" fillId="0" borderId="0" xfId="0" applyFont="1" applyFill="1" applyProtection="1">
      <protection locked="0"/>
    </xf>
    <xf numFmtId="1" fontId="13" fillId="7" borderId="10" xfId="0" applyNumberFormat="1" applyFont="1" applyFill="1" applyBorder="1" applyAlignment="1" applyProtection="1">
      <alignment horizontal="center"/>
      <protection hidden="1"/>
    </xf>
    <xf numFmtId="0" fontId="42" fillId="0" borderId="0" xfId="0" applyFont="1" applyFill="1" applyBorder="1" applyProtection="1">
      <protection locked="0"/>
    </xf>
    <xf numFmtId="1" fontId="21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center"/>
      <protection locked="0"/>
    </xf>
    <xf numFmtId="1" fontId="41" fillId="2" borderId="3" xfId="0" applyNumberFormat="1" applyFont="1" applyFill="1" applyBorder="1" applyAlignment="1" applyProtection="1">
      <alignment horizontal="center"/>
    </xf>
    <xf numFmtId="2" fontId="12" fillId="0" borderId="20" xfId="0" applyNumberFormat="1" applyFont="1" applyBorder="1" applyAlignment="1" applyProtection="1">
      <alignment horizontal="center"/>
    </xf>
    <xf numFmtId="2" fontId="12" fillId="6" borderId="20" xfId="0" applyNumberFormat="1" applyFont="1" applyFill="1" applyBorder="1" applyAlignment="1" applyProtection="1">
      <alignment horizontal="center"/>
    </xf>
    <xf numFmtId="1" fontId="13" fillId="0" borderId="20" xfId="0" applyNumberFormat="1" applyFont="1" applyFill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1" fontId="12" fillId="0" borderId="20" xfId="0" applyNumberFormat="1" applyFont="1" applyBorder="1" applyAlignment="1" applyProtection="1">
      <alignment horizontal="center"/>
    </xf>
    <xf numFmtId="1" fontId="12" fillId="0" borderId="20" xfId="0" applyNumberFormat="1" applyFont="1" applyBorder="1" applyAlignment="1" applyProtection="1">
      <alignment horizontal="center" vertical="center"/>
    </xf>
    <xf numFmtId="1" fontId="13" fillId="0" borderId="20" xfId="0" applyNumberFormat="1" applyFont="1" applyBorder="1" applyAlignment="1" applyProtection="1">
      <alignment horizontal="center" vertical="center"/>
    </xf>
    <xf numFmtId="1" fontId="21" fillId="0" borderId="14" xfId="0" applyNumberFormat="1" applyFont="1" applyFill="1" applyBorder="1" applyAlignment="1" applyProtection="1">
      <alignment horizontal="center" vertical="center"/>
    </xf>
    <xf numFmtId="0" fontId="39" fillId="4" borderId="21" xfId="0" applyFont="1" applyFill="1" applyBorder="1" applyAlignment="1" applyProtection="1">
      <alignment horizontal="center" vertical="center"/>
      <protection locked="0"/>
    </xf>
    <xf numFmtId="1" fontId="39" fillId="4" borderId="12" xfId="0" applyNumberFormat="1" applyFont="1" applyFill="1" applyBorder="1" applyAlignment="1" applyProtection="1">
      <alignment horizontal="center" vertical="center"/>
    </xf>
    <xf numFmtId="0" fontId="39" fillId="4" borderId="12" xfId="0" applyFont="1" applyFill="1" applyBorder="1" applyAlignment="1" applyProtection="1">
      <alignment horizontal="center" vertical="center"/>
      <protection locked="0"/>
    </xf>
    <xf numFmtId="0" fontId="0" fillId="9" borderId="3" xfId="0" applyFill="1" applyBorder="1"/>
    <xf numFmtId="1" fontId="39" fillId="0" borderId="0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Alignment="1" applyProtection="1">
      <alignment horizontal="center"/>
      <protection locked="0"/>
    </xf>
    <xf numFmtId="1" fontId="13" fillId="0" borderId="0" xfId="0" applyNumberFormat="1" applyFont="1" applyFill="1" applyBorder="1" applyAlignment="1" applyProtection="1">
      <alignment horizontal="center"/>
      <protection hidden="1"/>
    </xf>
    <xf numFmtId="1" fontId="13" fillId="7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49" fontId="17" fillId="0" borderId="0" xfId="0" applyNumberFormat="1" applyFont="1" applyAlignment="1" applyProtection="1">
      <alignment horizont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2" fillId="5" borderId="7" xfId="0" applyNumberFormat="1" applyFont="1" applyFill="1" applyBorder="1" applyAlignment="1" applyProtection="1">
      <alignment horizontal="center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12" fillId="0" borderId="2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2" fillId="0" borderId="3" xfId="0" applyFont="1" applyBorder="1" applyAlignment="1" applyProtection="1">
      <protection locked="0"/>
    </xf>
    <xf numFmtId="0" fontId="12" fillId="0" borderId="0" xfId="0" applyFont="1" applyFill="1" applyBorder="1" applyProtection="1"/>
    <xf numFmtId="0" fontId="28" fillId="8" borderId="0" xfId="0" applyFont="1" applyFill="1"/>
    <xf numFmtId="0" fontId="30" fillId="8" borderId="0" xfId="0" applyFont="1" applyFill="1" applyAlignment="1">
      <alignment horizontal="right"/>
    </xf>
    <xf numFmtId="0" fontId="44" fillId="0" borderId="0" xfId="0" applyFont="1" applyFill="1"/>
    <xf numFmtId="0" fontId="43" fillId="0" borderId="0" xfId="0" applyFont="1" applyFill="1"/>
    <xf numFmtId="1" fontId="22" fillId="0" borderId="3" xfId="0" applyNumberFormat="1" applyFont="1" applyFill="1" applyBorder="1" applyAlignment="1" applyProtection="1">
      <alignment horizontal="center"/>
      <protection locked="0" hidden="1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2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textRotation="90" wrapText="1"/>
      <protection locked="0"/>
    </xf>
    <xf numFmtId="0" fontId="12" fillId="0" borderId="24" xfId="0" applyFont="1" applyBorder="1" applyProtection="1">
      <protection locked="0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25" xfId="0" applyFont="1" applyBorder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25" fillId="0" borderId="13" xfId="0" applyFont="1" applyBorder="1" applyAlignment="1" applyProtection="1">
      <alignment horizontal="center"/>
      <protection locked="0"/>
    </xf>
    <xf numFmtId="0" fontId="29" fillId="3" borderId="0" xfId="0" applyFont="1" applyFill="1"/>
    <xf numFmtId="0" fontId="28" fillId="3" borderId="0" xfId="0" applyFont="1" applyFill="1"/>
    <xf numFmtId="0" fontId="22" fillId="0" borderId="3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2" fillId="3" borderId="3" xfId="0" applyFont="1" applyFill="1" applyBorder="1" applyAlignment="1" applyProtection="1">
      <alignment horizontal="left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2" fillId="5" borderId="3" xfId="0" applyFont="1" applyFill="1" applyBorder="1" applyAlignment="1" applyProtection="1">
      <alignment horizontal="left"/>
      <protection locked="0"/>
    </xf>
    <xf numFmtId="0" fontId="22" fillId="0" borderId="3" xfId="0" applyFont="1" applyFill="1" applyBorder="1" applyProtection="1">
      <protection locked="0"/>
    </xf>
    <xf numFmtId="0" fontId="36" fillId="0" borderId="0" xfId="1" applyFont="1" applyFill="1" applyAlignment="1" applyProtection="1"/>
    <xf numFmtId="0" fontId="0" fillId="0" borderId="17" xfId="0" applyFill="1" applyBorder="1" applyAlignment="1">
      <alignment horizontal="center" vertical="center"/>
    </xf>
    <xf numFmtId="49" fontId="22" fillId="7" borderId="28" xfId="0" applyNumberFormat="1" applyFont="1" applyFill="1" applyBorder="1" applyAlignment="1" applyProtection="1">
      <alignment horizontal="center"/>
      <protection locked="0"/>
    </xf>
    <xf numFmtId="0" fontId="22" fillId="7" borderId="29" xfId="0" applyFont="1" applyFill="1" applyBorder="1" applyProtection="1">
      <protection locked="0"/>
    </xf>
    <xf numFmtId="0" fontId="22" fillId="7" borderId="29" xfId="0" applyFont="1" applyFill="1" applyBorder="1" applyAlignment="1" applyProtection="1">
      <alignment horizontal="center"/>
      <protection locked="0"/>
    </xf>
    <xf numFmtId="1" fontId="13" fillId="7" borderId="29" xfId="0" applyNumberFormat="1" applyFont="1" applyFill="1" applyBorder="1" applyAlignment="1" applyProtection="1">
      <alignment horizontal="center"/>
    </xf>
    <xf numFmtId="2" fontId="22" fillId="7" borderId="29" xfId="0" applyNumberFormat="1" applyFont="1" applyFill="1" applyBorder="1" applyAlignment="1" applyProtection="1">
      <alignment horizontal="center"/>
      <protection locked="0"/>
    </xf>
    <xf numFmtId="1" fontId="13" fillId="7" borderId="29" xfId="0" applyNumberFormat="1" applyFont="1" applyFill="1" applyBorder="1" applyAlignment="1" applyProtection="1">
      <alignment horizontal="center"/>
      <protection locked="0"/>
    </xf>
    <xf numFmtId="0" fontId="20" fillId="7" borderId="29" xfId="0" applyFont="1" applyFill="1" applyBorder="1" applyAlignment="1" applyProtection="1">
      <alignment horizontal="center"/>
      <protection locked="0"/>
    </xf>
    <xf numFmtId="0" fontId="12" fillId="7" borderId="30" xfId="0" applyFont="1" applyFill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3" borderId="3" xfId="0" applyFont="1" applyFill="1" applyBorder="1" applyAlignment="1" applyProtection="1">
      <alignment horizontal="center" vertical="center"/>
    </xf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1" fontId="50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10" borderId="9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22" fillId="3" borderId="3" xfId="0" applyFont="1" applyFill="1" applyBorder="1" applyAlignment="1" applyProtection="1">
      <alignment horizontal="left" vertical="center"/>
    </xf>
    <xf numFmtId="0" fontId="22" fillId="5" borderId="3" xfId="0" applyFont="1" applyFill="1" applyBorder="1" applyAlignment="1" applyProtection="1">
      <alignment horizontal="left" vertical="center"/>
    </xf>
    <xf numFmtId="0" fontId="51" fillId="5" borderId="3" xfId="0" applyFont="1" applyFill="1" applyBorder="1" applyAlignment="1" applyProtection="1">
      <alignment horizontal="left" vertical="center"/>
    </xf>
    <xf numFmtId="0" fontId="51" fillId="5" borderId="3" xfId="0" applyFont="1" applyFill="1" applyBorder="1" applyAlignment="1" applyProtection="1">
      <alignment vertical="center"/>
    </xf>
    <xf numFmtId="49" fontId="12" fillId="5" borderId="28" xfId="0" applyNumberFormat="1" applyFont="1" applyFill="1" applyBorder="1" applyAlignment="1" applyProtection="1">
      <alignment horizontal="center"/>
    </xf>
    <xf numFmtId="49" fontId="22" fillId="7" borderId="8" xfId="0" applyNumberFormat="1" applyFont="1" applyFill="1" applyBorder="1" applyAlignment="1" applyProtection="1">
      <alignment horizontal="center"/>
      <protection locked="0"/>
    </xf>
    <xf numFmtId="49" fontId="12" fillId="0" borderId="7" xfId="0" applyNumberFormat="1" applyFont="1" applyBorder="1" applyAlignment="1" applyProtection="1">
      <alignment horizontal="center"/>
      <protection locked="0"/>
    </xf>
    <xf numFmtId="0" fontId="22" fillId="3" borderId="27" xfId="0" applyFont="1" applyFill="1" applyBorder="1" applyAlignment="1" applyProtection="1">
      <alignment vertical="center"/>
      <protection locked="0"/>
    </xf>
    <xf numFmtId="0" fontId="22" fillId="5" borderId="27" xfId="0" applyFont="1" applyFill="1" applyBorder="1" applyAlignment="1" applyProtection="1">
      <alignment vertical="center"/>
      <protection locked="0"/>
    </xf>
    <xf numFmtId="0" fontId="12" fillId="0" borderId="29" xfId="0" applyFont="1" applyBorder="1" applyProtection="1">
      <protection locked="0"/>
    </xf>
    <xf numFmtId="0" fontId="22" fillId="7" borderId="9" xfId="0" applyFont="1" applyFill="1" applyBorder="1" applyProtection="1">
      <protection locked="0"/>
    </xf>
    <xf numFmtId="0" fontId="22" fillId="0" borderId="24" xfId="0" applyFont="1" applyBorder="1" applyProtection="1">
      <protection locked="0"/>
    </xf>
    <xf numFmtId="0" fontId="22" fillId="3" borderId="13" xfId="0" applyFont="1" applyFill="1" applyBorder="1" applyAlignment="1" applyProtection="1">
      <alignment vertical="center"/>
      <protection locked="0"/>
    </xf>
    <xf numFmtId="0" fontId="22" fillId="5" borderId="13" xfId="0" applyFont="1" applyFill="1" applyBorder="1" applyAlignment="1" applyProtection="1">
      <alignment vertical="center"/>
      <protection locked="0"/>
    </xf>
    <xf numFmtId="0" fontId="22" fillId="0" borderId="25" xfId="0" applyFont="1" applyBorder="1" applyProtection="1">
      <protection locked="0"/>
    </xf>
    <xf numFmtId="0" fontId="25" fillId="0" borderId="1" xfId="0" applyFont="1" applyBorder="1" applyAlignment="1" applyProtection="1">
      <alignment horizontal="center" textRotation="90"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22" fillId="7" borderId="9" xfId="0" applyFont="1" applyFill="1" applyBorder="1" applyAlignment="1" applyProtection="1">
      <alignment horizont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2" fillId="0" borderId="29" xfId="0" applyFont="1" applyBorder="1" applyAlignment="1" applyProtection="1">
      <alignment horizontal="center"/>
    </xf>
    <xf numFmtId="0" fontId="22" fillId="0" borderId="9" xfId="0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1" fontId="50" fillId="0" borderId="9" xfId="0" applyNumberFormat="1" applyFont="1" applyFill="1" applyBorder="1" applyAlignment="1" applyProtection="1">
      <alignment horizontal="center" vertical="center"/>
      <protection locked="0"/>
    </xf>
    <xf numFmtId="2" fontId="22" fillId="0" borderId="9" xfId="0" applyNumberFormat="1" applyFont="1" applyBorder="1" applyAlignment="1" applyProtection="1">
      <alignment horizontal="center" vertical="center"/>
      <protection locked="0"/>
    </xf>
    <xf numFmtId="2" fontId="12" fillId="0" borderId="29" xfId="0" applyNumberFormat="1" applyFont="1" applyBorder="1" applyAlignment="1" applyProtection="1">
      <alignment horizontal="center"/>
    </xf>
    <xf numFmtId="2" fontId="12" fillId="6" borderId="29" xfId="0" applyNumberFormat="1" applyFont="1" applyFill="1" applyBorder="1" applyAlignment="1" applyProtection="1">
      <alignment horizontal="center"/>
    </xf>
    <xf numFmtId="1" fontId="13" fillId="0" borderId="29" xfId="0" applyNumberFormat="1" applyFont="1" applyFill="1" applyBorder="1" applyAlignment="1" applyProtection="1">
      <alignment horizontal="center"/>
    </xf>
    <xf numFmtId="1" fontId="13" fillId="7" borderId="9" xfId="0" applyNumberFormat="1" applyFont="1" applyFill="1" applyBorder="1" applyAlignment="1" applyProtection="1">
      <alignment horizontal="center"/>
    </xf>
    <xf numFmtId="0" fontId="12" fillId="0" borderId="29" xfId="0" applyFont="1" applyBorder="1" applyAlignment="1" applyProtection="1">
      <alignment horizontal="center"/>
    </xf>
    <xf numFmtId="1" fontId="22" fillId="0" borderId="9" xfId="0" applyNumberFormat="1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protection locked="0"/>
    </xf>
    <xf numFmtId="1" fontId="12" fillId="0" borderId="29" xfId="0" applyNumberFormat="1" applyFont="1" applyBorder="1" applyAlignment="1" applyProtection="1">
      <alignment horizontal="center"/>
    </xf>
    <xf numFmtId="1" fontId="12" fillId="0" borderId="29" xfId="0" applyNumberFormat="1" applyFont="1" applyBorder="1" applyAlignment="1" applyProtection="1">
      <alignment horizontal="center" vertical="center"/>
    </xf>
    <xf numFmtId="2" fontId="22" fillId="7" borderId="9" xfId="0" applyNumberFormat="1" applyFont="1" applyFill="1" applyBorder="1" applyAlignment="1" applyProtection="1">
      <alignment horizontal="center"/>
      <protection locked="0"/>
    </xf>
    <xf numFmtId="1" fontId="12" fillId="0" borderId="29" xfId="0" applyNumberFormat="1" applyFont="1" applyBorder="1" applyAlignment="1" applyProtection="1">
      <alignment horizontal="center" vertical="center"/>
      <protection locked="0"/>
    </xf>
    <xf numFmtId="1" fontId="13" fillId="7" borderId="9" xfId="0" applyNumberFormat="1" applyFont="1" applyFill="1" applyBorder="1" applyAlignment="1" applyProtection="1">
      <alignment horizont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20" fontId="22" fillId="0" borderId="10" xfId="0" quotePrefix="1" applyNumberFormat="1" applyFont="1" applyFill="1" applyBorder="1" applyAlignment="1" applyProtection="1">
      <alignment horizontal="center" vertical="center"/>
      <protection locked="0"/>
    </xf>
    <xf numFmtId="1" fontId="13" fillId="0" borderId="29" xfId="0" applyNumberFormat="1" applyFont="1" applyBorder="1" applyAlignment="1" applyProtection="1">
      <alignment horizontal="center" vertical="center"/>
    </xf>
    <xf numFmtId="1" fontId="13" fillId="7" borderId="5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right"/>
    </xf>
    <xf numFmtId="1" fontId="21" fillId="7" borderId="18" xfId="0" applyNumberFormat="1" applyFont="1" applyFill="1" applyBorder="1" applyAlignment="1" applyProtection="1">
      <alignment horizontal="center"/>
    </xf>
    <xf numFmtId="0" fontId="12" fillId="0" borderId="11" xfId="0" applyFont="1" applyBorder="1" applyAlignment="1" applyProtection="1">
      <alignment horizontal="right"/>
    </xf>
    <xf numFmtId="0" fontId="12" fillId="0" borderId="9" xfId="0" applyFont="1" applyBorder="1" applyAlignment="1" applyProtection="1">
      <alignment horizontal="right"/>
    </xf>
    <xf numFmtId="0" fontId="19" fillId="0" borderId="18" xfId="0" applyFont="1" applyFill="1" applyBorder="1" applyAlignment="1" applyProtection="1">
      <alignment horizontal="right"/>
    </xf>
    <xf numFmtId="1" fontId="21" fillId="0" borderId="29" xfId="0" applyNumberFormat="1" applyFont="1" applyFill="1" applyBorder="1" applyAlignment="1" applyProtection="1">
      <alignment horizontal="center" vertical="center"/>
    </xf>
    <xf numFmtId="0" fontId="20" fillId="7" borderId="18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right"/>
    </xf>
    <xf numFmtId="1" fontId="41" fillId="2" borderId="9" xfId="0" applyNumberFormat="1" applyFont="1" applyFill="1" applyBorder="1" applyAlignment="1" applyProtection="1">
      <alignment horizontal="center"/>
    </xf>
    <xf numFmtId="1" fontId="19" fillId="0" borderId="16" xfId="0" applyNumberFormat="1" applyFont="1" applyFill="1" applyBorder="1" applyAlignment="1" applyProtection="1">
      <alignment horizontal="center"/>
    </xf>
    <xf numFmtId="0" fontId="12" fillId="0" borderId="30" xfId="0" applyFont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  <protection locked="0"/>
    </xf>
    <xf numFmtId="3" fontId="12" fillId="2" borderId="4" xfId="0" applyNumberFormat="1" applyFont="1" applyFill="1" applyBorder="1" applyAlignment="1" applyProtection="1">
      <alignment horizontal="center"/>
      <protection hidden="1"/>
    </xf>
    <xf numFmtId="0" fontId="39" fillId="4" borderId="0" xfId="0" applyFont="1" applyFill="1" applyBorder="1" applyAlignment="1" applyProtection="1">
      <alignment horizontal="center" vertical="center"/>
      <protection locked="0"/>
    </xf>
    <xf numFmtId="1" fontId="13" fillId="8" borderId="12" xfId="0" applyNumberFormat="1" applyFont="1" applyFill="1" applyBorder="1" applyAlignment="1" applyProtection="1">
      <alignment horizontal="center"/>
      <protection hidden="1"/>
    </xf>
    <xf numFmtId="1" fontId="39" fillId="4" borderId="21" xfId="0" applyNumberFormat="1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9" borderId="12" xfId="0" applyFill="1" applyBorder="1"/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Protection="1">
      <protection locked="0"/>
    </xf>
    <xf numFmtId="1" fontId="12" fillId="0" borderId="0" xfId="0" applyNumberFormat="1" applyFont="1" applyFill="1" applyAlignment="1" applyProtection="1">
      <alignment horizontal="center"/>
      <protection hidden="1"/>
    </xf>
    <xf numFmtId="0" fontId="52" fillId="0" borderId="0" xfId="0" applyFont="1" applyFill="1" applyAlignment="1" applyProtection="1">
      <alignment horizontal="center"/>
    </xf>
    <xf numFmtId="0" fontId="53" fillId="0" borderId="0" xfId="0" applyFont="1" applyFill="1" applyAlignment="1" applyProtection="1">
      <alignment horizontal="center"/>
    </xf>
    <xf numFmtId="1" fontId="13" fillId="7" borderId="3" xfId="0" applyNumberFormat="1" applyFont="1" applyFill="1" applyBorder="1" applyAlignment="1" applyProtection="1">
      <alignment horizontal="center"/>
    </xf>
    <xf numFmtId="49" fontId="22" fillId="7" borderId="22" xfId="0" applyNumberFormat="1" applyFont="1" applyFill="1" applyBorder="1" applyAlignment="1" applyProtection="1">
      <alignment horizontal="center"/>
      <protection locked="0"/>
    </xf>
    <xf numFmtId="0" fontId="22" fillId="0" borderId="26" xfId="0" applyFont="1" applyBorder="1" applyProtection="1">
      <protection locked="0"/>
    </xf>
    <xf numFmtId="0" fontId="22" fillId="5" borderId="27" xfId="0" applyFont="1" applyFill="1" applyBorder="1" applyAlignment="1" applyProtection="1">
      <alignment horizontal="left"/>
      <protection locked="0"/>
    </xf>
    <xf numFmtId="0" fontId="22" fillId="3" borderId="27" xfId="0" applyFont="1" applyFill="1" applyBorder="1" applyAlignment="1" applyProtection="1">
      <alignment horizontal="left"/>
      <protection locked="0"/>
    </xf>
    <xf numFmtId="0" fontId="22" fillId="0" borderId="23" xfId="0" applyFont="1" applyBorder="1" applyProtection="1">
      <protection locked="0"/>
    </xf>
    <xf numFmtId="0" fontId="22" fillId="5" borderId="13" xfId="0" applyFont="1" applyFill="1" applyBorder="1" applyAlignment="1" applyProtection="1">
      <alignment horizontal="left"/>
      <protection locked="0"/>
    </xf>
    <xf numFmtId="0" fontId="22" fillId="3" borderId="13" xfId="0" applyFont="1" applyFill="1" applyBorder="1" applyAlignment="1" applyProtection="1">
      <alignment horizontal="left"/>
      <protection locked="0"/>
    </xf>
    <xf numFmtId="0" fontId="25" fillId="0" borderId="29" xfId="0" applyFont="1" applyBorder="1" applyAlignment="1" applyProtection="1">
      <alignment horizontal="center" textRotation="90" wrapText="1"/>
      <protection locked="0"/>
    </xf>
    <xf numFmtId="0" fontId="25" fillId="0" borderId="1" xfId="0" applyFont="1" applyBorder="1" applyAlignment="1" applyProtection="1">
      <alignment horizontal="center"/>
      <protection locked="0"/>
    </xf>
    <xf numFmtId="1" fontId="2" fillId="0" borderId="3" xfId="0" applyNumberFormat="1" applyFont="1" applyBorder="1" applyProtection="1"/>
    <xf numFmtId="0" fontId="39" fillId="4" borderId="0" xfId="0" applyFont="1" applyFill="1" applyAlignment="1" applyProtection="1">
      <alignment horizontal="center" vertical="center"/>
      <protection locked="0"/>
    </xf>
    <xf numFmtId="2" fontId="2" fillId="0" borderId="3" xfId="0" applyNumberFormat="1" applyFont="1" applyFill="1" applyBorder="1" applyProtection="1">
      <protection locked="0"/>
    </xf>
    <xf numFmtId="0" fontId="27" fillId="0" borderId="0" xfId="0" applyFont="1" applyFill="1" applyAlignment="1" applyProtection="1">
      <alignment vertical="center"/>
    </xf>
    <xf numFmtId="1" fontId="12" fillId="0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center"/>
    </xf>
    <xf numFmtId="0" fontId="55" fillId="0" borderId="0" xfId="0" applyFont="1" applyFill="1" applyAlignment="1" applyProtection="1">
      <alignment horizontal="center"/>
    </xf>
    <xf numFmtId="0" fontId="56" fillId="0" borderId="0" xfId="0" applyFont="1" applyFill="1" applyAlignment="1" applyProtection="1">
      <alignment horizontal="center"/>
    </xf>
    <xf numFmtId="0" fontId="57" fillId="0" borderId="0" xfId="0" applyFont="1" applyFill="1" applyAlignment="1" applyProtection="1">
      <alignment horizontal="center"/>
    </xf>
    <xf numFmtId="0" fontId="25" fillId="0" borderId="0" xfId="0" applyFont="1" applyFill="1" applyBorder="1" applyAlignment="1" applyProtection="1">
      <alignment horizontal="left" vertical="center" indent="1"/>
    </xf>
    <xf numFmtId="0" fontId="26" fillId="0" borderId="0" xfId="0" applyFont="1" applyFill="1" applyBorder="1" applyAlignment="1">
      <alignment horizontal="left" vertical="center" indent="1"/>
    </xf>
    <xf numFmtId="14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2" fillId="10" borderId="10" xfId="0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center" vertical="center"/>
    </xf>
    <xf numFmtId="0" fontId="12" fillId="10" borderId="13" xfId="0" applyFont="1" applyFill="1" applyBorder="1" applyAlignment="1" applyProtection="1">
      <alignment horizontal="center" vertical="center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3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25" fillId="4" borderId="10" xfId="0" applyFont="1" applyFill="1" applyBorder="1" applyAlignment="1" applyProtection="1">
      <alignment horizontal="center" vertical="center"/>
    </xf>
    <xf numFmtId="0" fontId="25" fillId="4" borderId="9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0" fontId="46" fillId="8" borderId="0" xfId="0" applyFont="1" applyFill="1" applyAlignment="1" applyProtection="1">
      <alignment horizontal="center" vertical="center"/>
    </xf>
    <xf numFmtId="0" fontId="46" fillId="4" borderId="0" xfId="0" applyFont="1" applyFill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justify"/>
    </xf>
    <xf numFmtId="0" fontId="30" fillId="4" borderId="10" xfId="0" applyFont="1" applyFill="1" applyBorder="1" applyAlignment="1" applyProtection="1">
      <alignment horizontal="center" vertical="center"/>
    </xf>
    <xf numFmtId="0" fontId="0" fillId="0" borderId="9" xfId="0" applyBorder="1"/>
    <xf numFmtId="0" fontId="0" fillId="0" borderId="13" xfId="0" applyBorder="1"/>
    <xf numFmtId="0" fontId="35" fillId="4" borderId="10" xfId="0" applyFont="1" applyFill="1" applyBorder="1" applyAlignment="1" applyProtection="1">
      <alignment horizontal="center" vertical="center"/>
    </xf>
    <xf numFmtId="0" fontId="12" fillId="10" borderId="10" xfId="0" applyFont="1" applyFill="1" applyBorder="1" applyAlignment="1" applyProtection="1">
      <alignment horizontal="right" vertical="center"/>
    </xf>
    <xf numFmtId="0" fontId="15" fillId="3" borderId="0" xfId="0" applyFont="1" applyFill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14" fontId="12" fillId="0" borderId="10" xfId="0" applyNumberFormat="1" applyFont="1" applyFill="1" applyBorder="1" applyAlignment="1" applyProtection="1">
      <alignment horizontal="center" vertical="center"/>
    </xf>
    <xf numFmtId="0" fontId="35" fillId="4" borderId="9" xfId="0" applyFont="1" applyFill="1" applyBorder="1" applyAlignment="1" applyProtection="1">
      <alignment horizontal="center" vertical="center"/>
    </xf>
    <xf numFmtId="0" fontId="35" fillId="4" borderId="13" xfId="0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right" vertical="center"/>
    </xf>
    <xf numFmtId="0" fontId="12" fillId="10" borderId="13" xfId="0" applyFont="1" applyFill="1" applyBorder="1" applyAlignment="1" applyProtection="1">
      <alignment horizontal="right" vertical="center"/>
    </xf>
    <xf numFmtId="0" fontId="15" fillId="5" borderId="0" xfId="0" applyFont="1" applyFill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30" fillId="4" borderId="9" xfId="0" applyFont="1" applyFill="1" applyBorder="1" applyAlignment="1" applyProtection="1">
      <alignment horizontal="center" vertical="center"/>
    </xf>
    <xf numFmtId="0" fontId="30" fillId="4" borderId="13" xfId="0" applyFont="1" applyFill="1" applyBorder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28575</xdr:rowOff>
    </xdr:from>
    <xdr:to>
      <xdr:col>4</xdr:col>
      <xdr:colOff>400050</xdr:colOff>
      <xdr:row>1</xdr:row>
      <xdr:rowOff>133350</xdr:rowOff>
    </xdr:to>
    <xdr:pic>
      <xdr:nvPicPr>
        <xdr:cNvPr id="1057" name="Obrázek 6">
          <a:extLst>
            <a:ext uri="{FF2B5EF4-FFF2-40B4-BE49-F238E27FC236}">
              <a16:creationId xmlns:a16="http://schemas.microsoft.com/office/drawing/2014/main" id="{E8B45FB8-9098-45E8-8DE0-4178B100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571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Normal="100" workbookViewId="0"/>
  </sheetViews>
  <sheetFormatPr defaultColWidth="9.140625" defaultRowHeight="12.75" x14ac:dyDescent="0.2"/>
  <cols>
    <col min="1" max="1" width="3.42578125" style="167" customWidth="1"/>
    <col min="2" max="2" width="11.28515625" style="166" customWidth="1"/>
    <col min="3" max="3" width="11.5703125" style="166" customWidth="1"/>
    <col min="4" max="4" width="25" style="166" customWidth="1"/>
    <col min="5" max="8" width="9.140625" style="166"/>
    <col min="9" max="9" width="8.85546875" style="166" customWidth="1"/>
    <col min="10" max="10" width="3" style="166" customWidth="1"/>
    <col min="11" max="16384" width="9.140625" style="166"/>
  </cols>
  <sheetData>
    <row r="1" spans="1:10" ht="13.5" x14ac:dyDescent="0.25">
      <c r="A1" s="166"/>
      <c r="B1" s="255" t="s">
        <v>0</v>
      </c>
      <c r="C1" s="256"/>
      <c r="D1" s="256"/>
      <c r="E1" s="256"/>
      <c r="F1" s="234"/>
      <c r="G1" s="234"/>
      <c r="H1" s="234"/>
      <c r="I1" s="235" t="s">
        <v>1</v>
      </c>
    </row>
    <row r="2" spans="1:10" x14ac:dyDescent="0.2">
      <c r="C2" s="168"/>
      <c r="D2" s="168"/>
      <c r="E2" s="168"/>
      <c r="F2" s="168"/>
      <c r="G2" s="168"/>
      <c r="H2" s="168"/>
      <c r="I2" s="168"/>
    </row>
    <row r="3" spans="1:10" ht="15.75" x14ac:dyDescent="0.25">
      <c r="B3" s="169" t="s">
        <v>2</v>
      </c>
      <c r="C3" s="170"/>
      <c r="D3" s="170"/>
      <c r="E3" s="170"/>
      <c r="F3" s="170"/>
      <c r="G3" s="170"/>
      <c r="H3" s="170"/>
      <c r="I3" s="170"/>
      <c r="J3" s="170"/>
    </row>
    <row r="4" spans="1:10" x14ac:dyDescent="0.2">
      <c r="A4" s="167" t="s">
        <v>3</v>
      </c>
      <c r="B4" s="166" t="s">
        <v>4</v>
      </c>
    </row>
    <row r="5" spans="1:10" x14ac:dyDescent="0.2">
      <c r="B5" s="166" t="s">
        <v>5</v>
      </c>
    </row>
    <row r="6" spans="1:10" x14ac:dyDescent="0.2">
      <c r="B6" s="179" t="s">
        <v>6</v>
      </c>
      <c r="C6" s="171"/>
      <c r="D6" s="171"/>
      <c r="E6" s="171"/>
      <c r="F6" s="171"/>
      <c r="G6" s="171"/>
      <c r="H6" s="171"/>
      <c r="I6" s="171"/>
    </row>
    <row r="7" spans="1:10" x14ac:dyDescent="0.2">
      <c r="B7" s="171" t="s">
        <v>7</v>
      </c>
      <c r="C7" s="171"/>
      <c r="D7" s="171"/>
      <c r="E7" s="171"/>
      <c r="F7" s="171"/>
      <c r="G7" s="171"/>
      <c r="H7" s="171"/>
      <c r="I7" s="171"/>
    </row>
    <row r="8" spans="1:10" x14ac:dyDescent="0.2">
      <c r="B8" s="172" t="s">
        <v>8</v>
      </c>
    </row>
    <row r="9" spans="1:10" x14ac:dyDescent="0.2">
      <c r="B9" s="172" t="s">
        <v>9</v>
      </c>
    </row>
    <row r="11" spans="1:10" x14ac:dyDescent="0.2">
      <c r="A11" s="167" t="s">
        <v>10</v>
      </c>
      <c r="B11" s="166" t="s">
        <v>11</v>
      </c>
    </row>
    <row r="12" spans="1:10" x14ac:dyDescent="0.2">
      <c r="B12" s="166" t="s">
        <v>12</v>
      </c>
    </row>
    <row r="14" spans="1:10" x14ac:dyDescent="0.2">
      <c r="A14" s="167" t="s">
        <v>13</v>
      </c>
      <c r="B14" s="168" t="s">
        <v>14</v>
      </c>
      <c r="C14" s="168"/>
      <c r="D14" s="168"/>
      <c r="E14" s="168"/>
      <c r="F14" s="168"/>
      <c r="G14" s="168"/>
      <c r="H14" s="168"/>
      <c r="I14" s="168"/>
    </row>
    <row r="15" spans="1:10" x14ac:dyDescent="0.2">
      <c r="B15" s="168" t="s">
        <v>15</v>
      </c>
      <c r="C15" s="168"/>
      <c r="D15" s="168"/>
      <c r="E15" s="168"/>
      <c r="F15" s="168"/>
      <c r="G15" s="168"/>
      <c r="H15" s="168"/>
      <c r="I15" s="168"/>
    </row>
    <row r="17" spans="1:16" x14ac:dyDescent="0.2">
      <c r="A17" s="167" t="s">
        <v>16</v>
      </c>
      <c r="B17" s="172" t="s">
        <v>17</v>
      </c>
    </row>
    <row r="18" spans="1:16" x14ac:dyDescent="0.2">
      <c r="B18" s="166" t="s">
        <v>18</v>
      </c>
    </row>
    <row r="19" spans="1:16" x14ac:dyDescent="0.2">
      <c r="B19" s="166" t="s">
        <v>19</v>
      </c>
    </row>
    <row r="21" spans="1:16" x14ac:dyDescent="0.2">
      <c r="A21" s="167" t="s">
        <v>20</v>
      </c>
      <c r="B21" s="168" t="s">
        <v>21</v>
      </c>
    </row>
    <row r="22" spans="1:16" x14ac:dyDescent="0.2">
      <c r="B22" s="180" t="s">
        <v>22</v>
      </c>
      <c r="L22" s="174"/>
    </row>
    <row r="23" spans="1:16" x14ac:dyDescent="0.2">
      <c r="B23" s="172" t="s">
        <v>23</v>
      </c>
    </row>
    <row r="24" spans="1:16" x14ac:dyDescent="0.2">
      <c r="B24" s="166" t="s">
        <v>24</v>
      </c>
    </row>
    <row r="25" spans="1:16" x14ac:dyDescent="0.2">
      <c r="B25" s="166" t="s">
        <v>25</v>
      </c>
    </row>
    <row r="26" spans="1:16" x14ac:dyDescent="0.2">
      <c r="B26" s="172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</row>
    <row r="27" spans="1:16" x14ac:dyDescent="0.2">
      <c r="A27" s="167" t="s">
        <v>26</v>
      </c>
      <c r="B27" s="178" t="s">
        <v>27</v>
      </c>
    </row>
    <row r="28" spans="1:16" x14ac:dyDescent="0.2">
      <c r="B28" s="168" t="s">
        <v>28</v>
      </c>
      <c r="C28" s="168"/>
      <c r="D28" s="168"/>
      <c r="E28" s="168"/>
      <c r="F28" s="168"/>
      <c r="G28" s="168"/>
      <c r="H28" s="168"/>
      <c r="I28" s="168"/>
    </row>
    <row r="29" spans="1:16" x14ac:dyDescent="0.2">
      <c r="B29" s="237" t="s">
        <v>29</v>
      </c>
      <c r="C29" s="168"/>
      <c r="D29" s="168"/>
      <c r="E29" s="168"/>
      <c r="F29" s="168"/>
      <c r="G29" s="168"/>
      <c r="H29" s="168"/>
      <c r="I29" s="168"/>
      <c r="K29" s="168"/>
    </row>
    <row r="30" spans="1:16" x14ac:dyDescent="0.2">
      <c r="B30" s="180" t="s">
        <v>30</v>
      </c>
      <c r="C30" s="168"/>
      <c r="D30" s="168"/>
      <c r="E30" s="168"/>
      <c r="F30" s="168"/>
      <c r="G30" s="168"/>
      <c r="H30" s="168"/>
      <c r="I30" s="168"/>
      <c r="K30" s="168"/>
    </row>
    <row r="31" spans="1:16" x14ac:dyDescent="0.2">
      <c r="B31" s="168" t="s">
        <v>31</v>
      </c>
      <c r="C31" s="168"/>
      <c r="D31" s="168"/>
      <c r="E31" s="168"/>
      <c r="F31" s="168"/>
      <c r="G31" s="168"/>
      <c r="H31" s="168"/>
      <c r="I31" s="168"/>
      <c r="K31" s="168"/>
    </row>
    <row r="32" spans="1:16" x14ac:dyDescent="0.2">
      <c r="B32" s="236" t="s">
        <v>32</v>
      </c>
      <c r="C32" s="168"/>
      <c r="D32" s="168"/>
      <c r="E32" s="168"/>
      <c r="F32" s="168"/>
      <c r="G32" s="168"/>
      <c r="H32" s="168"/>
      <c r="I32" s="168"/>
      <c r="K32" s="168"/>
    </row>
    <row r="33" spans="1:11" x14ac:dyDescent="0.2">
      <c r="B33" s="180" t="s">
        <v>33</v>
      </c>
      <c r="C33" s="168"/>
      <c r="D33" s="168"/>
      <c r="E33" s="168"/>
      <c r="F33" s="168"/>
      <c r="G33" s="168"/>
      <c r="H33" s="168"/>
      <c r="I33" s="168"/>
      <c r="K33" s="168"/>
    </row>
    <row r="34" spans="1:11" x14ac:dyDescent="0.2">
      <c r="B34" s="171" t="s">
        <v>34</v>
      </c>
      <c r="C34" s="171"/>
      <c r="D34" s="171"/>
      <c r="E34" s="171"/>
      <c r="F34" s="171"/>
      <c r="G34" s="171"/>
      <c r="H34" s="171"/>
      <c r="I34" s="171"/>
    </row>
    <row r="35" spans="1:11" x14ac:dyDescent="0.2">
      <c r="B35" s="236" t="s">
        <v>35</v>
      </c>
    </row>
    <row r="36" spans="1:11" x14ac:dyDescent="0.2">
      <c r="B36" s="180" t="s">
        <v>36</v>
      </c>
    </row>
    <row r="37" spans="1:11" x14ac:dyDescent="0.2">
      <c r="B37" s="168" t="s">
        <v>37</v>
      </c>
    </row>
    <row r="38" spans="1:11" x14ac:dyDescent="0.2">
      <c r="B38" s="173"/>
    </row>
    <row r="39" spans="1:11" x14ac:dyDescent="0.2">
      <c r="A39" s="177" t="s">
        <v>38</v>
      </c>
      <c r="B39" s="166" t="s">
        <v>39</v>
      </c>
    </row>
    <row r="40" spans="1:11" x14ac:dyDescent="0.2">
      <c r="B40" s="166" t="s">
        <v>40</v>
      </c>
    </row>
    <row r="41" spans="1:11" x14ac:dyDescent="0.2">
      <c r="B41" s="166" t="s">
        <v>41</v>
      </c>
    </row>
    <row r="43" spans="1:11" x14ac:dyDescent="0.2">
      <c r="A43" s="167" t="s">
        <v>42</v>
      </c>
      <c r="B43" s="178" t="s">
        <v>43</v>
      </c>
      <c r="C43" s="170"/>
      <c r="D43" s="170"/>
      <c r="E43" s="170"/>
      <c r="F43" s="170"/>
      <c r="G43" s="170"/>
      <c r="H43" s="170"/>
      <c r="I43" s="170"/>
    </row>
    <row r="44" spans="1:11" x14ac:dyDescent="0.2">
      <c r="B44" s="170" t="s">
        <v>44</v>
      </c>
      <c r="C44" s="170"/>
      <c r="D44" s="170"/>
      <c r="E44" s="170"/>
      <c r="F44" s="170"/>
      <c r="G44" s="170"/>
      <c r="H44" s="170"/>
      <c r="I44" s="170"/>
    </row>
    <row r="45" spans="1:11" x14ac:dyDescent="0.2">
      <c r="B45" s="170" t="s">
        <v>45</v>
      </c>
      <c r="C45" s="170"/>
      <c r="D45" s="170"/>
      <c r="E45" s="170"/>
      <c r="F45" s="170"/>
      <c r="G45" s="170"/>
      <c r="H45" s="170"/>
      <c r="I45" s="170"/>
    </row>
    <row r="46" spans="1:11" x14ac:dyDescent="0.2">
      <c r="B46" s="171" t="s">
        <v>46</v>
      </c>
      <c r="C46" s="171"/>
      <c r="D46" s="171"/>
      <c r="E46" s="171"/>
      <c r="F46" s="171"/>
      <c r="G46" s="171"/>
      <c r="H46" s="171"/>
      <c r="I46" s="171"/>
      <c r="K46" s="180"/>
    </row>
    <row r="47" spans="1:11" x14ac:dyDescent="0.2">
      <c r="B47" s="179" t="s">
        <v>47</v>
      </c>
      <c r="C47" s="171"/>
      <c r="D47" s="171"/>
      <c r="E47" s="171"/>
      <c r="F47" s="171"/>
      <c r="G47" s="171"/>
      <c r="H47" s="171"/>
      <c r="I47" s="171"/>
    </row>
    <row r="48" spans="1:11" x14ac:dyDescent="0.2">
      <c r="B48" s="168"/>
      <c r="C48" s="168"/>
      <c r="D48" s="168"/>
      <c r="E48" s="168"/>
      <c r="F48" s="168"/>
      <c r="G48" s="168"/>
      <c r="H48" s="168"/>
      <c r="I48" s="168"/>
    </row>
    <row r="49" spans="1:9" x14ac:dyDescent="0.2">
      <c r="A49" s="167" t="s">
        <v>48</v>
      </c>
      <c r="B49" s="178" t="s">
        <v>49</v>
      </c>
      <c r="C49" s="170"/>
      <c r="D49" s="170"/>
      <c r="E49" s="170"/>
      <c r="F49" s="170"/>
      <c r="G49" s="170"/>
      <c r="H49" s="170"/>
      <c r="I49" s="170"/>
    </row>
    <row r="50" spans="1:9" x14ac:dyDescent="0.2">
      <c r="B50" s="170" t="s">
        <v>50</v>
      </c>
      <c r="C50" s="170"/>
      <c r="D50" s="170"/>
      <c r="E50" s="170"/>
      <c r="F50" s="170"/>
      <c r="G50" s="170"/>
      <c r="H50" s="170"/>
      <c r="I50" s="170"/>
    </row>
    <row r="51" spans="1:9" x14ac:dyDescent="0.2">
      <c r="B51" s="170" t="s">
        <v>51</v>
      </c>
      <c r="C51" s="170"/>
      <c r="D51" s="170"/>
      <c r="E51" s="170"/>
      <c r="F51" s="170"/>
      <c r="G51" s="170"/>
      <c r="H51" s="170"/>
      <c r="I51" s="170"/>
    </row>
    <row r="52" spans="1:9" x14ac:dyDescent="0.2">
      <c r="B52" s="166" t="s">
        <v>52</v>
      </c>
    </row>
    <row r="53" spans="1:9" x14ac:dyDescent="0.2">
      <c r="B53" s="166" t="s">
        <v>53</v>
      </c>
    </row>
    <row r="55" spans="1:9" ht="16.5" x14ac:dyDescent="0.3">
      <c r="B55" s="277" t="s">
        <v>54</v>
      </c>
    </row>
    <row r="56" spans="1:9" ht="15.75" x14ac:dyDescent="0.25">
      <c r="A56" s="167" t="s">
        <v>55</v>
      </c>
      <c r="B56" s="278" t="s">
        <v>56</v>
      </c>
    </row>
    <row r="57" spans="1:9" x14ac:dyDescent="0.2">
      <c r="B57" s="166" t="s">
        <v>57</v>
      </c>
    </row>
    <row r="58" spans="1:9" ht="15.75" x14ac:dyDescent="0.25">
      <c r="B58" s="278" t="s">
        <v>58</v>
      </c>
    </row>
    <row r="59" spans="1:9" x14ac:dyDescent="0.2">
      <c r="B59" s="166" t="s">
        <v>59</v>
      </c>
    </row>
    <row r="60" spans="1:9" x14ac:dyDescent="0.2">
      <c r="B60" s="166" t="s">
        <v>60</v>
      </c>
    </row>
    <row r="61" spans="1:9" x14ac:dyDescent="0.2">
      <c r="B61" s="166" t="s">
        <v>61</v>
      </c>
    </row>
    <row r="62" spans="1:9" x14ac:dyDescent="0.2">
      <c r="B62" s="166" t="s">
        <v>62</v>
      </c>
      <c r="F62" s="181"/>
      <c r="H62" s="181"/>
    </row>
    <row r="64" spans="1:9" ht="15.75" x14ac:dyDescent="0.2">
      <c r="A64" s="167" t="s">
        <v>63</v>
      </c>
      <c r="B64" s="279" t="s">
        <v>64</v>
      </c>
    </row>
    <row r="65" spans="2:10" x14ac:dyDescent="0.2">
      <c r="B65" s="280" t="s">
        <v>65</v>
      </c>
    </row>
    <row r="66" spans="2:10" x14ac:dyDescent="0.2">
      <c r="B66" s="280" t="s">
        <v>66</v>
      </c>
    </row>
    <row r="67" spans="2:10" x14ac:dyDescent="0.2">
      <c r="B67" s="280" t="s">
        <v>67</v>
      </c>
    </row>
    <row r="68" spans="2:10" x14ac:dyDescent="0.2">
      <c r="B68" s="280" t="s">
        <v>68</v>
      </c>
    </row>
    <row r="69" spans="2:10" x14ac:dyDescent="0.2">
      <c r="B69" s="280" t="s">
        <v>69</v>
      </c>
    </row>
    <row r="70" spans="2:10" x14ac:dyDescent="0.2">
      <c r="B70" s="166" t="s">
        <v>70</v>
      </c>
    </row>
    <row r="73" spans="2:10" x14ac:dyDescent="0.2">
      <c r="B73" s="180" t="s">
        <v>71</v>
      </c>
      <c r="C73" s="168"/>
    </row>
    <row r="74" spans="2:10" x14ac:dyDescent="0.2">
      <c r="B74" s="180"/>
      <c r="C74" s="168"/>
    </row>
    <row r="75" spans="2:10" x14ac:dyDescent="0.2">
      <c r="B75" s="178" t="s">
        <v>72</v>
      </c>
      <c r="C75" s="170"/>
      <c r="D75" s="170"/>
      <c r="E75" s="170"/>
      <c r="F75" s="170"/>
      <c r="G75" s="170"/>
      <c r="H75" s="170"/>
      <c r="I75" s="170"/>
      <c r="J75" s="168"/>
    </row>
    <row r="76" spans="2:10" x14ac:dyDescent="0.2">
      <c r="B76" s="178" t="s">
        <v>73</v>
      </c>
      <c r="C76" s="170"/>
      <c r="D76" s="170"/>
      <c r="E76" s="170"/>
      <c r="F76" s="182"/>
      <c r="G76" s="170"/>
      <c r="H76" s="170"/>
      <c r="I76" s="170"/>
      <c r="J76" s="168"/>
    </row>
    <row r="77" spans="2:10" x14ac:dyDescent="0.2">
      <c r="B77" s="168" t="s">
        <v>74</v>
      </c>
      <c r="C77" s="168"/>
      <c r="D77" s="168"/>
      <c r="E77" s="168"/>
      <c r="F77" s="264"/>
      <c r="G77" s="168"/>
      <c r="H77" s="168"/>
      <c r="I77" s="168"/>
      <c r="J77" s="168"/>
    </row>
    <row r="78" spans="2:10" x14ac:dyDescent="0.2">
      <c r="F78" s="166" t="s">
        <v>75</v>
      </c>
    </row>
    <row r="79" spans="2:10" x14ac:dyDescent="0.2">
      <c r="F79" s="181"/>
      <c r="H79" s="181"/>
    </row>
  </sheetData>
  <sheetProtection formatCells="0" sort="0"/>
  <phoneticPr fontId="0" type="noConversion"/>
  <pageMargins left="0.59055118110236227" right="0" top="0.59055118110236227" bottom="0" header="0.51181102362204722" footer="0.51181102362204722"/>
  <pageSetup paperSize="9" scale="87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M285"/>
  <sheetViews>
    <sheetView topLeftCell="B1" zoomScaleNormal="100" workbookViewId="0">
      <pane ySplit="9" topLeftCell="A248" activePane="bottomLeft" state="frozen"/>
      <selection pane="bottomLeft" activeCell="AG270" sqref="AG270"/>
    </sheetView>
  </sheetViews>
  <sheetFormatPr defaultColWidth="9.140625" defaultRowHeight="12.75" x14ac:dyDescent="0.2"/>
  <cols>
    <col min="1" max="1" width="3.7109375" style="6" hidden="1" customWidth="1"/>
    <col min="2" max="2" width="11.7109375" style="51" customWidth="1"/>
    <col min="3" max="3" width="3.28515625" style="231" customWidth="1"/>
    <col min="4" max="4" width="12.7109375" style="3" customWidth="1"/>
    <col min="5" max="5" width="13.140625" style="3" customWidth="1"/>
    <col min="6" max="6" width="3.42578125" style="6" customWidth="1"/>
    <col min="7" max="7" width="5.140625" style="6" customWidth="1"/>
    <col min="8" max="8" width="3.140625" style="6" customWidth="1"/>
    <col min="9" max="9" width="4.7109375" style="7" customWidth="1"/>
    <col min="10" max="10" width="2.42578125" style="7" hidden="1" customWidth="1"/>
    <col min="11" max="11" width="4.85546875" style="8" customWidth="1"/>
    <col min="12" max="12" width="4.42578125" style="6" customWidth="1"/>
    <col min="13" max="13" width="4.140625" style="8" customWidth="1"/>
    <col min="14" max="14" width="5.7109375" style="6" customWidth="1"/>
    <col min="15" max="15" width="4.5703125" style="8" customWidth="1"/>
    <col min="16" max="16" width="4.7109375" style="8" hidden="1" customWidth="1"/>
    <col min="17" max="17" width="4.28515625" style="8" hidden="1" customWidth="1"/>
    <col min="18" max="18" width="5.42578125" style="8" hidden="1" customWidth="1"/>
    <col min="19" max="19" width="5" style="8" hidden="1" customWidth="1"/>
    <col min="20" max="20" width="5.85546875" style="8" customWidth="1"/>
    <col min="21" max="21" width="5" style="8" customWidth="1"/>
    <col min="22" max="22" width="5.85546875" style="7" hidden="1" customWidth="1"/>
    <col min="23" max="23" width="5" style="8" hidden="1" customWidth="1"/>
    <col min="24" max="24" width="4.5703125" style="6" hidden="1" customWidth="1"/>
    <col min="25" max="25" width="4.140625" style="8" hidden="1" customWidth="1"/>
    <col min="26" max="26" width="5.42578125" style="9" customWidth="1"/>
    <col min="27" max="27" width="4.5703125" style="9" customWidth="1"/>
    <col min="28" max="28" width="4.5703125" style="9" hidden="1" customWidth="1"/>
    <col min="29" max="29" width="4.85546875" style="7" hidden="1" customWidth="1"/>
    <col min="30" max="30" width="5.28515625" style="7" customWidth="1"/>
    <col min="31" max="31" width="5.42578125" style="8" customWidth="1"/>
    <col min="32" max="32" width="3.7109375" style="12" customWidth="1"/>
    <col min="33" max="33" width="6.7109375" style="50" customWidth="1"/>
    <col min="34" max="34" width="6.85546875" style="5" hidden="1" customWidth="1"/>
    <col min="35" max="35" width="8.5703125" style="3" hidden="1" customWidth="1"/>
    <col min="36" max="36" width="5.5703125" style="3" hidden="1" customWidth="1"/>
    <col min="37" max="37" width="5.28515625" style="3" hidden="1" customWidth="1"/>
    <col min="38" max="38" width="5.5703125" style="3" hidden="1" customWidth="1"/>
    <col min="39" max="39" width="5.7109375" style="3" hidden="1" customWidth="1"/>
    <col min="40" max="40" width="5.5703125" style="3" hidden="1" customWidth="1"/>
    <col min="41" max="41" width="6" style="21" hidden="1" customWidth="1"/>
    <col min="42" max="43" width="4.140625" style="21" hidden="1" customWidth="1"/>
    <col min="44" max="44" width="4.5703125" style="22" hidden="1" customWidth="1"/>
    <col min="45" max="45" width="6.42578125" style="21" hidden="1" customWidth="1"/>
    <col min="46" max="46" width="10.5703125" style="21" hidden="1" customWidth="1"/>
    <col min="47" max="47" width="6.28515625" style="21" hidden="1" customWidth="1"/>
    <col min="48" max="49" width="9.140625" style="21"/>
    <col min="50" max="16384" width="9.140625" style="3"/>
  </cols>
  <sheetData>
    <row r="1" spans="1:65" s="1" customFormat="1" ht="25.5" customHeight="1" x14ac:dyDescent="0.3">
      <c r="A1" s="25" t="s">
        <v>76</v>
      </c>
      <c r="B1" s="52"/>
      <c r="C1" s="223"/>
      <c r="D1" s="139"/>
      <c r="E1" s="139"/>
      <c r="F1" s="139"/>
      <c r="G1" s="393" t="s">
        <v>268</v>
      </c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2">
        <v>2020</v>
      </c>
      <c r="AA1" s="392"/>
      <c r="AB1" s="392"/>
      <c r="AC1" s="392"/>
      <c r="AD1" s="392"/>
      <c r="AE1" s="392"/>
      <c r="AF1" s="392"/>
      <c r="AG1" s="392"/>
      <c r="AH1" s="2"/>
      <c r="AJ1" s="2"/>
      <c r="AK1" s="2"/>
      <c r="AL1" s="2"/>
      <c r="AM1" s="2"/>
      <c r="AN1" s="2"/>
      <c r="AO1" s="13"/>
      <c r="AP1" s="13"/>
      <c r="AQ1" s="13"/>
      <c r="AR1" s="14"/>
      <c r="AS1" s="13"/>
      <c r="AT1" s="13"/>
      <c r="AU1" s="13"/>
      <c r="AV1" s="13"/>
      <c r="AW1" s="13"/>
      <c r="AX1" s="2"/>
      <c r="AY1" s="2"/>
      <c r="AZ1" s="2"/>
    </row>
    <row r="2" spans="1:65" s="1" customFormat="1" ht="12" customHeight="1" x14ac:dyDescent="0.3">
      <c r="A2" s="25"/>
      <c r="B2" s="54"/>
      <c r="C2" s="224"/>
      <c r="D2" s="55"/>
      <c r="E2" s="55"/>
      <c r="F2" s="24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395"/>
      <c r="AF2" s="395"/>
      <c r="AG2" s="395"/>
      <c r="AH2" s="19"/>
      <c r="AI2" s="19"/>
      <c r="AJ2" s="20"/>
      <c r="AK2" s="202"/>
      <c r="AL2" s="15"/>
      <c r="AM2" s="15"/>
      <c r="AN2" s="5"/>
      <c r="AO2" s="13"/>
      <c r="AP2" s="13"/>
      <c r="AQ2" s="13"/>
      <c r="AR2" s="14"/>
      <c r="AS2" s="13"/>
      <c r="AT2" s="13"/>
      <c r="AU2" s="13"/>
      <c r="AV2" s="13"/>
      <c r="AW2" s="13"/>
      <c r="AX2" s="2"/>
      <c r="AY2" s="2"/>
      <c r="AZ2" s="2"/>
    </row>
    <row r="3" spans="1:65" s="1" customFormat="1" ht="14.25" customHeight="1" x14ac:dyDescent="0.3">
      <c r="A3" s="25"/>
      <c r="B3" s="54"/>
      <c r="C3" s="380" t="s">
        <v>77</v>
      </c>
      <c r="D3" s="381"/>
      <c r="E3" s="380" t="s">
        <v>78</v>
      </c>
      <c r="F3" s="381"/>
      <c r="G3" s="394"/>
      <c r="H3" s="378"/>
      <c r="I3" s="378"/>
      <c r="J3" s="378"/>
      <c r="K3" s="378"/>
      <c r="L3" s="378"/>
      <c r="M3" s="378"/>
      <c r="N3" s="378"/>
      <c r="O3" s="379"/>
      <c r="P3" s="145"/>
      <c r="Q3" s="146"/>
      <c r="R3" s="380" t="s">
        <v>79</v>
      </c>
      <c r="S3" s="381"/>
      <c r="T3" s="377"/>
      <c r="U3" s="378"/>
      <c r="V3" s="378"/>
      <c r="W3" s="379"/>
      <c r="X3" s="89"/>
      <c r="Y3" s="96"/>
      <c r="Z3" s="385"/>
      <c r="AA3" s="386"/>
      <c r="AB3" s="283"/>
      <c r="AC3" s="147" t="s">
        <v>80</v>
      </c>
      <c r="AD3" s="394"/>
      <c r="AE3" s="378"/>
      <c r="AF3" s="378"/>
      <c r="AG3" s="378"/>
      <c r="AH3" s="201"/>
      <c r="AI3" s="201"/>
      <c r="AJ3" s="201"/>
      <c r="AK3" s="13"/>
      <c r="AL3" s="13"/>
      <c r="AM3" s="202"/>
      <c r="AN3" s="2"/>
      <c r="AO3" s="13"/>
      <c r="AP3" s="13"/>
      <c r="AQ3" s="13"/>
      <c r="AR3" s="14"/>
      <c r="AS3" s="13"/>
      <c r="AT3" s="13"/>
      <c r="AU3" s="13"/>
      <c r="AV3" s="13"/>
      <c r="AW3" s="13"/>
      <c r="AX3" s="2"/>
      <c r="AY3" s="2"/>
      <c r="AZ3" s="2"/>
    </row>
    <row r="4" spans="1:65" s="1" customFormat="1" ht="6.75" customHeight="1" x14ac:dyDescent="0.3">
      <c r="A4" s="25"/>
      <c r="B4" s="54"/>
      <c r="C4" s="225"/>
      <c r="D4" s="56"/>
      <c r="E4" s="56"/>
      <c r="F4" s="248"/>
      <c r="G4" s="123"/>
      <c r="H4" s="123"/>
      <c r="I4" s="123"/>
      <c r="J4" s="142"/>
      <c r="K4" s="143"/>
      <c r="L4" s="143"/>
      <c r="M4" s="143"/>
      <c r="N4" s="143"/>
      <c r="O4" s="143"/>
      <c r="P4" s="143"/>
      <c r="Q4" s="143"/>
      <c r="R4" s="57"/>
      <c r="S4" s="57"/>
      <c r="T4" s="58"/>
      <c r="U4" s="58"/>
      <c r="V4" s="58"/>
      <c r="W4" s="58"/>
      <c r="X4" s="56"/>
      <c r="Y4" s="198"/>
      <c r="Z4" s="58"/>
      <c r="AA4" s="58"/>
      <c r="AB4" s="191"/>
      <c r="AC4" s="58"/>
      <c r="AD4" s="58"/>
      <c r="AE4" s="199"/>
      <c r="AF4" s="58"/>
      <c r="AG4" s="58"/>
      <c r="AH4" s="13"/>
      <c r="AI4" s="13"/>
      <c r="AJ4" s="13"/>
      <c r="AK4" s="13"/>
      <c r="AL4" s="13"/>
      <c r="AM4" s="13"/>
      <c r="AN4" s="2"/>
      <c r="AO4" s="192"/>
      <c r="AP4" s="13"/>
      <c r="AQ4" s="13"/>
      <c r="AR4" s="14"/>
      <c r="AS4" s="13"/>
      <c r="AT4" s="13"/>
      <c r="AU4" s="13"/>
      <c r="AV4" s="13"/>
      <c r="AW4" s="13"/>
      <c r="AX4" s="2"/>
      <c r="AY4" s="2"/>
      <c r="AZ4" s="2"/>
    </row>
    <row r="5" spans="1:65" s="1" customFormat="1" ht="12.75" customHeight="1" x14ac:dyDescent="0.3">
      <c r="A5" s="25"/>
      <c r="B5" s="54"/>
      <c r="C5" s="382" t="s">
        <v>81</v>
      </c>
      <c r="D5" s="383"/>
      <c r="E5" s="383"/>
      <c r="F5" s="383"/>
      <c r="G5" s="384"/>
      <c r="H5" s="284"/>
      <c r="I5" s="387" t="s">
        <v>82</v>
      </c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203"/>
      <c r="AI5" s="13"/>
      <c r="AJ5" s="13"/>
      <c r="AK5" s="13"/>
      <c r="AL5" s="204"/>
      <c r="AM5" s="204"/>
      <c r="AN5" s="193"/>
      <c r="AO5" s="13"/>
      <c r="AP5" s="13"/>
      <c r="AQ5" s="13"/>
      <c r="AR5" s="14"/>
      <c r="AS5" s="13"/>
      <c r="AT5" s="13"/>
      <c r="AU5" s="13"/>
      <c r="AV5" s="13"/>
      <c r="AW5" s="13"/>
      <c r="AX5" s="2"/>
      <c r="AY5" s="2"/>
      <c r="AZ5" s="2"/>
    </row>
    <row r="6" spans="1:65" s="1" customFormat="1" ht="9.75" customHeight="1" x14ac:dyDescent="0.3">
      <c r="A6" s="25"/>
      <c r="B6" s="54"/>
      <c r="C6" s="226"/>
      <c r="D6" s="60"/>
      <c r="E6" s="60"/>
      <c r="F6" s="60"/>
      <c r="G6" s="60"/>
      <c r="H6" s="60"/>
      <c r="I6" s="389" t="s">
        <v>83</v>
      </c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1"/>
      <c r="AH6" s="2"/>
      <c r="AJ6" s="2"/>
      <c r="AK6" s="2"/>
      <c r="AL6" s="197"/>
      <c r="AM6" s="197"/>
      <c r="AN6" s="197"/>
      <c r="AO6" s="197"/>
      <c r="AP6" s="197"/>
      <c r="AQ6" s="197"/>
      <c r="AR6" s="14"/>
      <c r="AS6" s="13"/>
      <c r="AT6" s="13"/>
      <c r="AU6" s="13"/>
      <c r="AV6" s="13"/>
      <c r="AW6" s="13"/>
      <c r="AX6" s="2"/>
      <c r="AY6" s="2"/>
      <c r="AZ6" s="2"/>
    </row>
    <row r="7" spans="1:65" s="1" customFormat="1" ht="9.75" customHeight="1" x14ac:dyDescent="0.3">
      <c r="A7" s="25"/>
      <c r="B7" s="54"/>
      <c r="C7" s="225"/>
      <c r="D7" s="60"/>
      <c r="E7" s="60"/>
      <c r="F7" s="60"/>
      <c r="G7" s="137"/>
      <c r="H7" s="137"/>
      <c r="I7" s="137"/>
      <c r="J7" s="60"/>
      <c r="K7" s="137"/>
      <c r="L7" s="137"/>
      <c r="M7" s="137"/>
      <c r="N7" s="137"/>
      <c r="O7" s="137"/>
      <c r="P7" s="137"/>
      <c r="Q7" s="137"/>
      <c r="R7" s="149"/>
      <c r="S7" s="265"/>
      <c r="T7" s="265"/>
      <c r="U7" s="265"/>
      <c r="V7" s="265"/>
      <c r="W7" s="265"/>
      <c r="X7" s="137"/>
      <c r="Y7" s="265"/>
      <c r="Z7" s="265"/>
      <c r="AA7" s="265"/>
      <c r="AB7" s="265"/>
      <c r="AC7" s="265"/>
      <c r="AD7" s="265"/>
      <c r="AE7" s="265"/>
      <c r="AF7" s="265"/>
      <c r="AG7" s="265"/>
      <c r="AH7" s="2"/>
      <c r="AJ7" s="2"/>
      <c r="AK7" s="2"/>
      <c r="AL7" s="218"/>
      <c r="AM7" s="218"/>
      <c r="AN7" s="218"/>
      <c r="AO7" s="196"/>
      <c r="AP7" s="196"/>
      <c r="AQ7" s="196"/>
      <c r="AR7" s="14"/>
      <c r="AS7" s="13"/>
      <c r="AT7" s="13"/>
      <c r="AU7" s="13"/>
      <c r="AV7" s="13"/>
      <c r="AW7" s="13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s="1" customFormat="1" ht="9" customHeight="1" x14ac:dyDescent="0.3">
      <c r="A8" s="25"/>
      <c r="B8" s="54"/>
      <c r="C8" s="225"/>
      <c r="D8" s="60"/>
      <c r="E8" s="60"/>
      <c r="F8" s="60"/>
      <c r="G8" s="137"/>
      <c r="H8" s="137"/>
      <c r="I8" s="137"/>
      <c r="J8" s="375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2"/>
      <c r="AJ8" s="2"/>
      <c r="AK8" s="2"/>
      <c r="AL8" s="219"/>
      <c r="AM8" s="219"/>
      <c r="AN8" s="219"/>
      <c r="AO8" s="13"/>
      <c r="AP8" s="13"/>
      <c r="AQ8" s="13"/>
      <c r="AR8" s="14"/>
      <c r="AS8" s="13"/>
      <c r="AT8" s="13"/>
      <c r="AU8" s="13"/>
      <c r="AV8" s="13"/>
      <c r="AW8" s="13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s="1" customFormat="1" ht="10.9" customHeight="1" thickBot="1" x14ac:dyDescent="0.35">
      <c r="A9" s="25"/>
      <c r="B9" s="54"/>
      <c r="C9" s="225"/>
      <c r="D9" s="244"/>
      <c r="E9" s="244"/>
      <c r="F9" s="60"/>
      <c r="G9" s="137"/>
      <c r="H9" s="137"/>
      <c r="I9" s="138"/>
      <c r="J9" s="244"/>
      <c r="K9" s="144"/>
      <c r="L9" s="144"/>
      <c r="M9" s="144"/>
      <c r="N9" s="282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38"/>
      <c r="AH9" s="2"/>
      <c r="AJ9" s="2"/>
      <c r="AK9" s="2"/>
      <c r="AL9" s="194"/>
      <c r="AM9" s="194"/>
      <c r="AN9" s="194"/>
      <c r="AO9" s="13"/>
      <c r="AP9" s="13"/>
      <c r="AQ9" s="13"/>
      <c r="AR9" s="14"/>
      <c r="AS9" s="13"/>
      <c r="AT9" s="13"/>
      <c r="AU9" s="13"/>
      <c r="AV9" s="13"/>
      <c r="AW9" s="13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ht="15.75" thickBot="1" x14ac:dyDescent="0.25">
      <c r="B10" s="353"/>
      <c r="C10" s="266"/>
      <c r="D10" s="267"/>
      <c r="E10" s="267"/>
      <c r="F10" s="268"/>
      <c r="G10" s="268"/>
      <c r="H10" s="268"/>
      <c r="I10" s="268"/>
      <c r="J10" s="268"/>
      <c r="K10" s="269"/>
      <c r="L10" s="268"/>
      <c r="M10" s="269"/>
      <c r="N10" s="268"/>
      <c r="O10" s="269"/>
      <c r="P10" s="268"/>
      <c r="Q10" s="269"/>
      <c r="R10" s="268"/>
      <c r="S10" s="269"/>
      <c r="T10" s="268"/>
      <c r="U10" s="269"/>
      <c r="V10" s="270"/>
      <c r="W10" s="269"/>
      <c r="X10" s="268"/>
      <c r="Y10" s="269"/>
      <c r="Z10" s="268"/>
      <c r="AA10" s="269"/>
      <c r="AB10" s="271"/>
      <c r="AC10" s="270"/>
      <c r="AD10" s="270"/>
      <c r="AE10" s="269"/>
      <c r="AF10" s="272"/>
      <c r="AG10" s="273"/>
      <c r="AH10" s="15"/>
      <c r="AJ10" s="30" t="e">
        <f>#REF!</f>
        <v>#REF!</v>
      </c>
      <c r="AK10" s="30"/>
      <c r="AL10" s="220"/>
      <c r="AM10" s="220"/>
      <c r="AN10" s="220"/>
      <c r="AO10" s="154"/>
      <c r="AP10" s="154"/>
      <c r="AQ10" s="154"/>
      <c r="AR10" s="165"/>
      <c r="AS10" s="15"/>
      <c r="AT10" s="15"/>
      <c r="AU10" s="15"/>
      <c r="AV10" s="15"/>
      <c r="AW10" s="15"/>
      <c r="AX10" s="5"/>
      <c r="AY10" s="5"/>
      <c r="AZ10" s="5"/>
    </row>
    <row r="11" spans="1:65" ht="15" x14ac:dyDescent="0.2">
      <c r="B11" s="353"/>
      <c r="C11" s="227" t="s">
        <v>178</v>
      </c>
      <c r="D11" s="243"/>
      <c r="E11" s="245"/>
      <c r="F11" s="304"/>
      <c r="G11" s="115"/>
      <c r="H11" s="115"/>
      <c r="I11" s="116" t="s">
        <v>86</v>
      </c>
      <c r="J11" s="117"/>
      <c r="K11" s="118" t="s">
        <v>87</v>
      </c>
      <c r="L11" s="119" t="s">
        <v>88</v>
      </c>
      <c r="M11" s="118" t="s">
        <v>87</v>
      </c>
      <c r="N11" s="119" t="s">
        <v>232</v>
      </c>
      <c r="O11" s="118" t="s">
        <v>87</v>
      </c>
      <c r="P11" s="120" t="s">
        <v>90</v>
      </c>
      <c r="Q11" s="118" t="s">
        <v>87</v>
      </c>
      <c r="R11" s="121" t="s">
        <v>91</v>
      </c>
      <c r="S11" s="118" t="s">
        <v>87</v>
      </c>
      <c r="T11" s="120" t="s">
        <v>92</v>
      </c>
      <c r="U11" s="118" t="s">
        <v>87</v>
      </c>
      <c r="V11" s="116" t="s">
        <v>93</v>
      </c>
      <c r="W11" s="118" t="s">
        <v>87</v>
      </c>
      <c r="X11" s="119" t="s">
        <v>94</v>
      </c>
      <c r="Y11" s="118" t="s">
        <v>87</v>
      </c>
      <c r="Z11" s="120" t="s">
        <v>95</v>
      </c>
      <c r="AA11" s="118" t="s">
        <v>87</v>
      </c>
      <c r="AB11" s="239" t="s">
        <v>96</v>
      </c>
      <c r="AC11" s="116" t="s">
        <v>97</v>
      </c>
      <c r="AD11" s="116" t="s">
        <v>233</v>
      </c>
      <c r="AE11" s="124" t="s">
        <v>87</v>
      </c>
      <c r="AF11" s="129"/>
      <c r="AG11" s="127" t="s">
        <v>99</v>
      </c>
      <c r="AJ11" s="31">
        <f>AG15</f>
        <v>4843</v>
      </c>
      <c r="AK11" s="31"/>
      <c r="AL11" s="214" t="s">
        <v>100</v>
      </c>
      <c r="AM11" s="214" t="s">
        <v>100</v>
      </c>
      <c r="AN11" s="214" t="s">
        <v>100</v>
      </c>
      <c r="AO11" s="214" t="s">
        <v>101</v>
      </c>
      <c r="AP11" s="214" t="s">
        <v>102</v>
      </c>
      <c r="AQ11" s="214" t="s">
        <v>103</v>
      </c>
      <c r="AT11" s="17"/>
      <c r="AU11" s="16"/>
      <c r="AW11" s="15"/>
      <c r="AX11" s="5"/>
      <c r="AY11" s="5"/>
      <c r="AZ11" s="5"/>
    </row>
    <row r="12" spans="1:65" ht="15" x14ac:dyDescent="0.2">
      <c r="B12" s="353"/>
      <c r="C12" s="228" t="s">
        <v>104</v>
      </c>
      <c r="D12" s="257" t="s">
        <v>105</v>
      </c>
      <c r="E12" s="257" t="s">
        <v>106</v>
      </c>
      <c r="F12" s="254" t="s">
        <v>107</v>
      </c>
      <c r="G12" s="59" t="s">
        <v>108</v>
      </c>
      <c r="H12" s="246" t="s">
        <v>109</v>
      </c>
      <c r="I12" s="61" t="s">
        <v>110</v>
      </c>
      <c r="J12" s="61"/>
      <c r="K12" s="79"/>
      <c r="L12" s="63" t="s">
        <v>111</v>
      </c>
      <c r="M12" s="79"/>
      <c r="N12" s="63" t="s">
        <v>111</v>
      </c>
      <c r="O12" s="79"/>
      <c r="P12" s="64" t="s">
        <v>112</v>
      </c>
      <c r="Q12" s="79"/>
      <c r="R12" s="64" t="s">
        <v>112</v>
      </c>
      <c r="S12" s="79"/>
      <c r="T12" s="64" t="s">
        <v>111</v>
      </c>
      <c r="U12" s="79"/>
      <c r="V12" s="61" t="s">
        <v>112</v>
      </c>
      <c r="W12" s="79"/>
      <c r="X12" s="63" t="s">
        <v>112</v>
      </c>
      <c r="Y12" s="79"/>
      <c r="Z12" s="64" t="s">
        <v>111</v>
      </c>
      <c r="AA12" s="79"/>
      <c r="AB12" s="240" t="s">
        <v>111</v>
      </c>
      <c r="AC12" s="61" t="s">
        <v>111</v>
      </c>
      <c r="AD12" s="66" t="s">
        <v>113</v>
      </c>
      <c r="AE12" s="64"/>
      <c r="AF12" s="113"/>
      <c r="AG12" s="128" t="s">
        <v>114</v>
      </c>
      <c r="AJ12" s="31">
        <f>AG15</f>
        <v>4843</v>
      </c>
      <c r="AK12" s="31"/>
      <c r="AL12" s="215" t="s">
        <v>96</v>
      </c>
      <c r="AM12" s="215" t="s">
        <v>97</v>
      </c>
      <c r="AN12" s="215" t="s">
        <v>115</v>
      </c>
      <c r="AO12" s="216" t="s">
        <v>115</v>
      </c>
      <c r="AP12" s="216" t="s">
        <v>115</v>
      </c>
      <c r="AQ12" s="216" t="s">
        <v>115</v>
      </c>
      <c r="AT12" s="17"/>
      <c r="AU12" s="16"/>
      <c r="AW12" s="15"/>
      <c r="AX12" s="5"/>
      <c r="AY12" s="5"/>
      <c r="AZ12" s="5"/>
    </row>
    <row r="13" spans="1:65" ht="15" x14ac:dyDescent="0.2">
      <c r="B13" s="353"/>
      <c r="C13" s="229"/>
      <c r="D13" s="295" t="s">
        <v>258</v>
      </c>
      <c r="E13" s="300" t="s">
        <v>284</v>
      </c>
      <c r="F13" s="249" t="s">
        <v>117</v>
      </c>
      <c r="G13" s="261"/>
      <c r="H13" s="140"/>
      <c r="I13" s="73">
        <v>10.4</v>
      </c>
      <c r="J13" s="73"/>
      <c r="K13" s="132">
        <f>INT(IF(J13="E",(IF((AND(I13&gt;10.99)*(I13&lt;14.21)),(14.3-I13)/0.1*10,(IF((AND(I13&gt;6)*(I13&lt;11.01)),(12.65-I13)/0.05*10,0))))+50,(IF((AND(I13&gt;10.99)*(I13&lt;14.21)),(14.3-I13)/0.1*10,(IF((AND(I13&gt;6)*(I13&lt;11.01)),(12.65-I13)/0.05*10,0))))))</f>
        <v>450</v>
      </c>
      <c r="L13" s="73">
        <v>3.19</v>
      </c>
      <c r="M13" s="132">
        <f>INT(IF(L13&lt;1,0,(L13-0.945)/0.055)*10)</f>
        <v>408</v>
      </c>
      <c r="N13" s="76"/>
      <c r="O13" s="132">
        <f>INT(IF(N13&lt;3,0,(N13-2.85)/0.15)*10)</f>
        <v>0</v>
      </c>
      <c r="P13" s="71"/>
      <c r="Q13" s="132">
        <f>INT(IF(P13&lt;5,0,(P13-4)/1)*10)</f>
        <v>0</v>
      </c>
      <c r="R13" s="72"/>
      <c r="S13" s="221">
        <f>INT(IF(R13&lt;30,0,(R13-27)/3)*10)</f>
        <v>0</v>
      </c>
      <c r="T13" s="73"/>
      <c r="U13" s="132">
        <f>INT(IF(T13&lt;2.2,0,(T13-2.135)/0.065)*10)</f>
        <v>0</v>
      </c>
      <c r="V13" s="72"/>
      <c r="W13" s="132">
        <f>INT(IF(V13&lt;5,0,(V13-4.3)/0.7)*10)</f>
        <v>0</v>
      </c>
      <c r="X13" s="59"/>
      <c r="Y13" s="132">
        <f>INT(IF(X13&lt;10,0,(X13-9)/1)*10)</f>
        <v>0</v>
      </c>
      <c r="Z13" s="73">
        <v>22.2</v>
      </c>
      <c r="AA13" s="132">
        <f>INT(IF(Z13&lt;5,0,(Z13-4.25)/0.75)*10)</f>
        <v>239</v>
      </c>
      <c r="AB13" s="238"/>
      <c r="AC13" s="71"/>
      <c r="AD13" s="74"/>
      <c r="AE13" s="200">
        <f>IF(AF13="ANO",(MAX(AL13:AN13)),0)</f>
        <v>0</v>
      </c>
      <c r="AF13" s="205" t="str">
        <f>IF(AND(ISNUMBER(AB13))*((ISNUMBER(AC13)))*(((ISNUMBER(AD13)))),"NE",IF(AND(ISNUMBER(AB13))*((ISNUMBER(AC13))),"NE",IF(AND(ISNUMBER(AB13))*((ISNUMBER(AD13))),"NE",IF(AND(ISNUMBER(AC13))*((ISNUMBER(AD13))),"NE",IF(AND(AB13="")*((AC13=""))*(((AD13=""))),"NE","ANO")))))</f>
        <v>NE</v>
      </c>
      <c r="AG13" s="130">
        <f>SUM(K13+M13+O13+Q13+S13+U13+W13+Y13+AA13+AE13)</f>
        <v>1097</v>
      </c>
      <c r="AJ13" s="39">
        <f>AG15</f>
        <v>4843</v>
      </c>
      <c r="AK13" s="39"/>
      <c r="AL13" s="195">
        <f>INT(IF(AB13&lt;25,0,(AB13-23.5)/1.5)*10)</f>
        <v>0</v>
      </c>
      <c r="AM13" s="195">
        <f>INT(IF(AC13&lt;120,0,(AC13-117.6)/2.4)*10)</f>
        <v>0</v>
      </c>
      <c r="AN13" s="195">
        <f>INT(IF(AO13&gt;=441,0,(442.5-AO13)/2.5)*10)</f>
        <v>0</v>
      </c>
      <c r="AO13" s="217" t="str">
        <f>IF(AND(AP13=0,AQ13=0),"",AP13*60+AQ13)</f>
        <v/>
      </c>
      <c r="AP13" s="217">
        <f>HOUR(AD13)</f>
        <v>0</v>
      </c>
      <c r="AQ13" s="217">
        <f>MINUTE(AD13)</f>
        <v>0</v>
      </c>
      <c r="AT13" s="151">
        <f>D11</f>
        <v>0</v>
      </c>
      <c r="AU13" s="150" t="str">
        <f>IF(A13="A","QD","")</f>
        <v/>
      </c>
      <c r="AW13" s="15"/>
      <c r="AX13" s="5"/>
      <c r="AY13" s="5"/>
      <c r="AZ13" s="5"/>
    </row>
    <row r="14" spans="1:65" ht="15" x14ac:dyDescent="0.2">
      <c r="B14" s="353">
        <v>1</v>
      </c>
      <c r="C14" s="229"/>
      <c r="D14" s="296" t="s">
        <v>156</v>
      </c>
      <c r="E14" s="301" t="s">
        <v>285</v>
      </c>
      <c r="F14" s="250" t="s">
        <v>118</v>
      </c>
      <c r="G14" s="261"/>
      <c r="H14" s="281">
        <f>SUM(G14-G13)</f>
        <v>0</v>
      </c>
      <c r="I14" s="69">
        <v>7.8</v>
      </c>
      <c r="J14" s="69"/>
      <c r="K14" s="132">
        <f>INT(IF(J14="E",(IF((AND(I14&gt;10.99)*(I14&lt;14.21)),(14.3-I14)/0.1*10,(IF((AND(I14&gt;6)*(I14&lt;11.01)),(12.65-I14)/0.05*10,0))))+50,(IF((AND(I14&gt;10.99)*(I14&lt;14.21)),(14.3-I14)/0.1*10,(IF((AND(I14&gt;6)*(I14&lt;11.01)),(12.65-I14)/0.05*10,0))))))</f>
        <v>970</v>
      </c>
      <c r="L14" s="69">
        <v>4.5999999999999996</v>
      </c>
      <c r="M14" s="132">
        <f>INT(IF(L14&lt;1,0,(L14-0.945)/0.055)*10)</f>
        <v>664</v>
      </c>
      <c r="N14" s="70">
        <v>15.91</v>
      </c>
      <c r="O14" s="132">
        <f>INT(IF(N14&lt;3,0,(N14-2.85)/0.15)*10)</f>
        <v>870</v>
      </c>
      <c r="P14" s="71"/>
      <c r="Q14" s="132">
        <f>INT(IF(P14&lt;5,0,(P14-4)/1)*10)</f>
        <v>0</v>
      </c>
      <c r="R14" s="72"/>
      <c r="S14" s="221">
        <f>INT(IF(R14&lt;30,0,(R14-27)/3)*10)</f>
        <v>0</v>
      </c>
      <c r="T14" s="69"/>
      <c r="U14" s="132">
        <f>INT(IF(T14&lt;2.2,0,(T14-2.135)/0.065)*10)</f>
        <v>0</v>
      </c>
      <c r="V14" s="72"/>
      <c r="W14" s="132">
        <f>INT(IF(V14&lt;5,0,(V14-4.3)/0.7)*10)</f>
        <v>0</v>
      </c>
      <c r="X14" s="59"/>
      <c r="Y14" s="132">
        <f>INT(IF(X14&lt;10,0,(X14-9)/1)*10)</f>
        <v>0</v>
      </c>
      <c r="Z14" s="73"/>
      <c r="AA14" s="132">
        <f>INT(IF(Z14&lt;5,0,(Z14-4.25)/0.75)*10)</f>
        <v>0</v>
      </c>
      <c r="AB14" s="238"/>
      <c r="AC14" s="71"/>
      <c r="AD14" s="87">
        <v>9.1666666666666674E-2</v>
      </c>
      <c r="AE14" s="200">
        <f>IF(AF14="ANO",(MAX(AL14:AN14)),0)</f>
        <v>1242</v>
      </c>
      <c r="AF14" s="205" t="str">
        <f>IF(AND(ISNUMBER(AB14))*((ISNUMBER(AC14)))*(((ISNUMBER(AD14)))),"NE",IF(AND(ISNUMBER(AB14))*((ISNUMBER(AC14))),"NE",IF(AND(ISNUMBER(AB14))*((ISNUMBER(AD14))),"NE",IF(AND(ISNUMBER(AC14))*((ISNUMBER(AD14))),"NE",IF(AND(AB14="")*((AC14=""))*(((AD14=""))),"NE","ANO")))))</f>
        <v>ANO</v>
      </c>
      <c r="AG14" s="131">
        <f>SUM(K14+M14+O14+Q14+S14+U14+W14+Y14+AA14+AE14)</f>
        <v>3746</v>
      </c>
      <c r="AJ14" s="39">
        <f>AG15</f>
        <v>4843</v>
      </c>
      <c r="AK14" s="39"/>
      <c r="AL14" s="195">
        <f>INT(IF(AB14&lt;25,0,(AB14-23.5)/1.5)*10)</f>
        <v>0</v>
      </c>
      <c r="AM14" s="195">
        <f>INT(IF(AC14&lt;120,0,(AC14-117.6)/2.4)*10)</f>
        <v>0</v>
      </c>
      <c r="AN14" s="195">
        <f>INT(IF(AO14&gt;=441,0,(442.5-AO14)/2.5)*10)</f>
        <v>1242</v>
      </c>
      <c r="AO14" s="217">
        <f>IF(AND(AP14=0,AQ14=0),"",AP14*60+AQ14)</f>
        <v>132</v>
      </c>
      <c r="AP14" s="217">
        <f>HOUR(AD14)</f>
        <v>2</v>
      </c>
      <c r="AQ14" s="217">
        <f>MINUTE(AD14)</f>
        <v>12</v>
      </c>
      <c r="AT14" s="151">
        <f>D11</f>
        <v>0</v>
      </c>
      <c r="AU14" s="150" t="str">
        <f>IF(A14="A","QD","")</f>
        <v/>
      </c>
      <c r="AW14" s="15"/>
      <c r="AX14" s="5"/>
      <c r="AY14" s="5"/>
      <c r="AZ14" s="5"/>
    </row>
    <row r="15" spans="1:65" ht="13.5" thickBot="1" x14ac:dyDescent="0.25">
      <c r="B15" s="370" t="s">
        <v>343</v>
      </c>
      <c r="C15" s="230"/>
      <c r="D15" s="80"/>
      <c r="E15" s="80"/>
      <c r="F15" s="253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155" t="s">
        <v>119</v>
      </c>
      <c r="AF15" s="333"/>
      <c r="AG15" s="157">
        <f>SUM(AG13:AG14)</f>
        <v>4843</v>
      </c>
      <c r="AJ15" s="30">
        <f>AG15</f>
        <v>4843</v>
      </c>
      <c r="AK15" s="30"/>
      <c r="AL15" s="30"/>
      <c r="AM15" s="30"/>
      <c r="AN15" s="30"/>
      <c r="AP15" s="15"/>
      <c r="AQ15" s="18"/>
    </row>
    <row r="16" spans="1:65" ht="15.75" thickBot="1" x14ac:dyDescent="0.25">
      <c r="B16" s="353"/>
      <c r="C16" s="266"/>
      <c r="D16" s="267"/>
      <c r="E16" s="267"/>
      <c r="F16" s="268"/>
      <c r="G16" s="268"/>
      <c r="H16" s="268"/>
      <c r="I16" s="268"/>
      <c r="J16" s="268"/>
      <c r="K16" s="269"/>
      <c r="L16" s="268"/>
      <c r="M16" s="269"/>
      <c r="N16" s="268"/>
      <c r="O16" s="269"/>
      <c r="P16" s="268"/>
      <c r="Q16" s="269"/>
      <c r="R16" s="268"/>
      <c r="S16" s="269"/>
      <c r="T16" s="268"/>
      <c r="U16" s="269"/>
      <c r="V16" s="270"/>
      <c r="W16" s="269"/>
      <c r="X16" s="268"/>
      <c r="Y16" s="269"/>
      <c r="Z16" s="268"/>
      <c r="AA16" s="269"/>
      <c r="AB16" s="271"/>
      <c r="AC16" s="270"/>
      <c r="AD16" s="270"/>
      <c r="AE16" s="269"/>
      <c r="AF16" s="272"/>
      <c r="AG16" s="273"/>
      <c r="AJ16" s="30">
        <f>AG15</f>
        <v>4843</v>
      </c>
      <c r="AK16" s="30"/>
      <c r="AL16" s="30"/>
      <c r="AM16" s="30"/>
      <c r="AN16" s="30"/>
      <c r="AP16" s="15"/>
      <c r="AQ16" s="15"/>
    </row>
    <row r="17" spans="2:47" ht="15" x14ac:dyDescent="0.2">
      <c r="B17" s="353"/>
      <c r="C17" s="227" t="s">
        <v>198</v>
      </c>
      <c r="D17" s="258"/>
      <c r="E17" s="259"/>
      <c r="F17" s="303"/>
      <c r="G17" s="115"/>
      <c r="H17" s="115"/>
      <c r="I17" s="116" t="s">
        <v>86</v>
      </c>
      <c r="J17" s="117"/>
      <c r="K17" s="118" t="s">
        <v>87</v>
      </c>
      <c r="L17" s="119" t="s">
        <v>88</v>
      </c>
      <c r="M17" s="118" t="s">
        <v>87</v>
      </c>
      <c r="N17" s="119" t="s">
        <v>232</v>
      </c>
      <c r="O17" s="118" t="s">
        <v>87</v>
      </c>
      <c r="P17" s="120" t="s">
        <v>90</v>
      </c>
      <c r="Q17" s="118" t="s">
        <v>87</v>
      </c>
      <c r="R17" s="121" t="s">
        <v>91</v>
      </c>
      <c r="S17" s="118" t="s">
        <v>126</v>
      </c>
      <c r="T17" s="120" t="s">
        <v>92</v>
      </c>
      <c r="U17" s="118" t="s">
        <v>87</v>
      </c>
      <c r="V17" s="116" t="s">
        <v>93</v>
      </c>
      <c r="W17" s="118" t="s">
        <v>87</v>
      </c>
      <c r="X17" s="119" t="s">
        <v>94</v>
      </c>
      <c r="Y17" s="118" t="s">
        <v>87</v>
      </c>
      <c r="Z17" s="120" t="s">
        <v>95</v>
      </c>
      <c r="AA17" s="118" t="s">
        <v>87</v>
      </c>
      <c r="AB17" s="239" t="s">
        <v>96</v>
      </c>
      <c r="AC17" s="116" t="s">
        <v>97</v>
      </c>
      <c r="AD17" s="116" t="s">
        <v>233</v>
      </c>
      <c r="AE17" s="124" t="s">
        <v>87</v>
      </c>
      <c r="AF17" s="129"/>
      <c r="AG17" s="127" t="s">
        <v>99</v>
      </c>
      <c r="AJ17" s="31">
        <f>AG21</f>
        <v>4832</v>
      </c>
      <c r="AK17" s="31"/>
      <c r="AL17" s="214" t="s">
        <v>100</v>
      </c>
      <c r="AM17" s="214" t="s">
        <v>100</v>
      </c>
      <c r="AN17" s="214" t="s">
        <v>100</v>
      </c>
      <c r="AO17" s="214" t="s">
        <v>101</v>
      </c>
      <c r="AP17" s="214" t="s">
        <v>102</v>
      </c>
      <c r="AQ17" s="214" t="s">
        <v>103</v>
      </c>
    </row>
    <row r="18" spans="2:47" ht="15" x14ac:dyDescent="0.2">
      <c r="B18" s="353"/>
      <c r="C18" s="228" t="s">
        <v>104</v>
      </c>
      <c r="D18" s="257" t="s">
        <v>105</v>
      </c>
      <c r="E18" s="257" t="s">
        <v>106</v>
      </c>
      <c r="F18" s="254" t="s">
        <v>107</v>
      </c>
      <c r="G18" s="59" t="s">
        <v>108</v>
      </c>
      <c r="H18" s="246" t="s">
        <v>109</v>
      </c>
      <c r="I18" s="61" t="s">
        <v>110</v>
      </c>
      <c r="J18" s="61"/>
      <c r="K18" s="79"/>
      <c r="L18" s="63" t="s">
        <v>111</v>
      </c>
      <c r="M18" s="79"/>
      <c r="N18" s="63" t="s">
        <v>111</v>
      </c>
      <c r="O18" s="79"/>
      <c r="P18" s="64" t="s">
        <v>112</v>
      </c>
      <c r="Q18" s="79"/>
      <c r="R18" s="64" t="s">
        <v>112</v>
      </c>
      <c r="S18" s="79"/>
      <c r="T18" s="64" t="s">
        <v>111</v>
      </c>
      <c r="U18" s="79"/>
      <c r="V18" s="61" t="s">
        <v>112</v>
      </c>
      <c r="W18" s="79"/>
      <c r="X18" s="63" t="s">
        <v>112</v>
      </c>
      <c r="Y18" s="79"/>
      <c r="Z18" s="64" t="s">
        <v>111</v>
      </c>
      <c r="AA18" s="79"/>
      <c r="AB18" s="240" t="s">
        <v>111</v>
      </c>
      <c r="AC18" s="61" t="s">
        <v>111</v>
      </c>
      <c r="AD18" s="66" t="s">
        <v>113</v>
      </c>
      <c r="AE18" s="64"/>
      <c r="AF18" s="113"/>
      <c r="AG18" s="128" t="s">
        <v>114</v>
      </c>
      <c r="AJ18" s="31">
        <f>AG21</f>
        <v>4832</v>
      </c>
      <c r="AK18" s="31"/>
      <c r="AL18" s="215" t="s">
        <v>96</v>
      </c>
      <c r="AM18" s="215" t="s">
        <v>97</v>
      </c>
      <c r="AN18" s="215" t="s">
        <v>115</v>
      </c>
      <c r="AO18" s="216" t="s">
        <v>115</v>
      </c>
      <c r="AP18" s="216" t="s">
        <v>115</v>
      </c>
      <c r="AQ18" s="216" t="s">
        <v>115</v>
      </c>
    </row>
    <row r="19" spans="2:47" ht="15" x14ac:dyDescent="0.2">
      <c r="B19" s="353"/>
      <c r="C19" s="229"/>
      <c r="D19" s="68" t="s">
        <v>234</v>
      </c>
      <c r="E19" s="68" t="s">
        <v>162</v>
      </c>
      <c r="F19" s="249" t="s">
        <v>117</v>
      </c>
      <c r="G19" s="261"/>
      <c r="H19" s="140"/>
      <c r="I19" s="73">
        <v>9.6</v>
      </c>
      <c r="J19" s="73"/>
      <c r="K19" s="132">
        <f>INT(IF(J19="E",(IF((AND(I19&gt;10.99)*(I19&lt;14.21)),(14.3-I19)/0.1*10,(IF((AND(I19&gt;6)*(I19&lt;11.01)),(12.65-I19)/0.05*10,0))))+50,(IF((AND(I19&gt;10.99)*(I19&lt;14.21)),(14.3-I19)/0.1*10,(IF((AND(I19&gt;6)*(I19&lt;11.01)),(12.65-I19)/0.05*10,0))))))</f>
        <v>610</v>
      </c>
      <c r="L19" s="73">
        <v>3.5</v>
      </c>
      <c r="M19" s="132">
        <f>INT(IF(L19&lt;1,0,(L19-0.945)/0.055)*10)</f>
        <v>464</v>
      </c>
      <c r="N19" s="76"/>
      <c r="O19" s="132">
        <f>INT(IF(N19&lt;3,0,(N19-2.85)/0.15)*10)</f>
        <v>0</v>
      </c>
      <c r="P19" s="71"/>
      <c r="Q19" s="132">
        <f>INT(IF(P19&lt;5,0,(P19-4)/1)*10)</f>
        <v>0</v>
      </c>
      <c r="R19" s="72"/>
      <c r="S19" s="221">
        <f>INT(IF(R19&lt;30,0,(R19-27)/3)*10)</f>
        <v>0</v>
      </c>
      <c r="T19" s="73"/>
      <c r="U19" s="132">
        <f>INT(IF(T19&lt;2.2,0,(T19-2.135)/0.065)*10)</f>
        <v>0</v>
      </c>
      <c r="V19" s="72"/>
      <c r="W19" s="132">
        <f>INT(IF(V19&lt;5,0,(V19-4.3)/0.7)*10)</f>
        <v>0</v>
      </c>
      <c r="X19" s="59"/>
      <c r="Y19" s="132">
        <f>INT(IF(X19&lt;10,0,(X19-9)/1)*10)</f>
        <v>0</v>
      </c>
      <c r="Z19" s="73">
        <v>32</v>
      </c>
      <c r="AA19" s="132">
        <f>INT(IF(Z19&lt;5,0,(Z19-4.25)/0.75)*10)</f>
        <v>370</v>
      </c>
      <c r="AB19" s="238"/>
      <c r="AC19" s="71"/>
      <c r="AD19" s="74"/>
      <c r="AE19" s="200">
        <f>IF(AF19="ANO",(MAX(AL19:AN19)),0)</f>
        <v>0</v>
      </c>
      <c r="AF19" s="205" t="str">
        <f>IF(AND(ISNUMBER(AB19))*((ISNUMBER(AC19)))*(((ISNUMBER(AD19)))),"NE",IF(AND(ISNUMBER(AB19))*((ISNUMBER(AC19))),"NE",IF(AND(ISNUMBER(AB19))*((ISNUMBER(AD19))),"NE",IF(AND(ISNUMBER(AC19))*((ISNUMBER(AD19))),"NE",IF(AND(AB19="")*((AC19=""))*(((AD19=""))),"NE","ANO")))))</f>
        <v>NE</v>
      </c>
      <c r="AG19" s="130">
        <f>SUM(K19+M19+O19+Q19+S19+U19+W19+Y19+AA19+AE19)</f>
        <v>1444</v>
      </c>
      <c r="AH19" s="53"/>
      <c r="AJ19" s="39">
        <f>AG21</f>
        <v>4832</v>
      </c>
      <c r="AK19" s="39"/>
      <c r="AL19" s="195">
        <f>INT(IF(AB19&lt;25,0,(AB19-23.5)/1.5)*10)</f>
        <v>0</v>
      </c>
      <c r="AM19" s="195">
        <f>INT(IF(AC19&lt;120,0,(AC19-117.6)/2.4)*10)</f>
        <v>0</v>
      </c>
      <c r="AN19" s="195">
        <f>INT(IF(AO19&gt;=441,0,(442.5-AO19)/2.5)*10)</f>
        <v>0</v>
      </c>
      <c r="AO19" s="217" t="str">
        <f>IF(AND(AP19=0,AQ19=0),"",AP19*60+AQ19)</f>
        <v/>
      </c>
      <c r="AP19" s="217">
        <f>HOUR(AD19)</f>
        <v>0</v>
      </c>
      <c r="AQ19" s="217">
        <f>MINUTE(AD19)</f>
        <v>0</v>
      </c>
      <c r="AT19" s="151">
        <f>D17</f>
        <v>0</v>
      </c>
      <c r="AU19" s="150" t="str">
        <f>IF(A19="A","QD","")</f>
        <v/>
      </c>
    </row>
    <row r="20" spans="2:47" ht="15" x14ac:dyDescent="0.2">
      <c r="B20" s="353">
        <v>2</v>
      </c>
      <c r="C20" s="229"/>
      <c r="D20" s="75" t="s">
        <v>184</v>
      </c>
      <c r="E20" s="75" t="s">
        <v>162</v>
      </c>
      <c r="F20" s="250" t="s">
        <v>118</v>
      </c>
      <c r="G20" s="261"/>
      <c r="H20" s="281">
        <f>SUM(G20-G19)</f>
        <v>0</v>
      </c>
      <c r="I20" s="69">
        <v>8.5</v>
      </c>
      <c r="J20" s="69"/>
      <c r="K20" s="132">
        <f>INT(IF(J20="E",(IF((AND(I20&gt;10.99)*(I20&lt;14.21)),(14.3-I20)/0.1*10,(IF((AND(I20&gt;6)*(I20&lt;11.01)),(12.65-I20)/0.05*10,0))))+50,(IF((AND(I20&gt;10.99)*(I20&lt;14.21)),(14.3-I20)/0.1*10,(IF((AND(I20&gt;6)*(I20&lt;11.01)),(12.65-I20)/0.05*10,0))))))</f>
        <v>830</v>
      </c>
      <c r="L20" s="69">
        <v>4.54</v>
      </c>
      <c r="M20" s="132">
        <f>INT(IF(L20&lt;1,0,(L20-0.945)/0.055)*10)</f>
        <v>653</v>
      </c>
      <c r="N20" s="70">
        <v>12.14</v>
      </c>
      <c r="O20" s="132">
        <f>INT(IF(N20&lt;3,0,(N20-2.85)/0.15)*10)</f>
        <v>619</v>
      </c>
      <c r="P20" s="71"/>
      <c r="Q20" s="132">
        <f>INT(IF(P20&lt;5,0,(P20-4)/1)*10)</f>
        <v>0</v>
      </c>
      <c r="R20" s="72"/>
      <c r="S20" s="221">
        <f>INT(IF(R20&lt;30,0,(R20-27)/3)*10)</f>
        <v>0</v>
      </c>
      <c r="T20" s="69"/>
      <c r="U20" s="132">
        <f>INT(IF(T20&lt;2.2,0,(T20-2.135)/0.065)*10)</f>
        <v>0</v>
      </c>
      <c r="V20" s="72"/>
      <c r="W20" s="132">
        <f>INT(IF(V20&lt;5,0,(V20-4.3)/0.7)*10)</f>
        <v>0</v>
      </c>
      <c r="X20" s="59"/>
      <c r="Y20" s="132">
        <f>INT(IF(X20&lt;10,0,(X20-9)/1)*10)</f>
        <v>0</v>
      </c>
      <c r="Z20" s="73"/>
      <c r="AA20" s="132">
        <f>INT(IF(Z20&lt;5,0,(Z20-4.25)/0.75)*10)</f>
        <v>0</v>
      </c>
      <c r="AB20" s="238"/>
      <c r="AC20" s="71"/>
      <c r="AD20" s="87">
        <v>8.4027777777777771E-2</v>
      </c>
      <c r="AE20" s="200">
        <f>IF(AF20="ANO",(MAX(AL20:AN20)),0)</f>
        <v>1286</v>
      </c>
      <c r="AF20" s="205" t="str">
        <f>IF(AND(ISNUMBER(AB20))*((ISNUMBER(AC20)))*(((ISNUMBER(AD20)))),"NE",IF(AND(ISNUMBER(AB20))*((ISNUMBER(AC20))),"NE",IF(AND(ISNUMBER(AB20))*((ISNUMBER(AD20))),"NE",IF(AND(ISNUMBER(AC20))*((ISNUMBER(AD20))),"NE",IF(AND(AB20="")*((AC20=""))*(((AD20=""))),"NE","ANO")))))</f>
        <v>ANO</v>
      </c>
      <c r="AG20" s="131">
        <f>SUM(K20+M20+O20+Q20+S20+U20+W20+Y20+AA20+AE20)</f>
        <v>3388</v>
      </c>
      <c r="AH20" s="53"/>
      <c r="AJ20" s="39">
        <f>AG21</f>
        <v>4832</v>
      </c>
      <c r="AK20" s="39"/>
      <c r="AL20" s="195">
        <f>INT(IF(AB20&lt;25,0,(AB20-23.5)/1.5)*10)</f>
        <v>0</v>
      </c>
      <c r="AM20" s="195">
        <f>INT(IF(AC20&lt;120,0,(AC20-117.6)/2.4)*10)</f>
        <v>0</v>
      </c>
      <c r="AN20" s="195">
        <f>INT(IF(AO20&gt;=441,0,(442.5-AO20)/2.5)*10)</f>
        <v>1286</v>
      </c>
      <c r="AO20" s="217">
        <f>IF(AND(AP20=0,AQ20=0),"",AP20*60+AQ20)</f>
        <v>121</v>
      </c>
      <c r="AP20" s="217">
        <f>HOUR(AD20)</f>
        <v>2</v>
      </c>
      <c r="AQ20" s="217">
        <f>MINUTE(AD20)</f>
        <v>1</v>
      </c>
      <c r="AT20" s="151">
        <f>D17</f>
        <v>0</v>
      </c>
      <c r="AU20" s="150" t="str">
        <f>IF(A20="A","QD","")</f>
        <v/>
      </c>
    </row>
    <row r="21" spans="2:47" ht="15.75" thickBot="1" x14ac:dyDescent="0.25">
      <c r="B21" s="353"/>
      <c r="C21" s="230"/>
      <c r="D21" s="77"/>
      <c r="E21" s="77"/>
      <c r="F21" s="253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155" t="s">
        <v>119</v>
      </c>
      <c r="AF21" s="334"/>
      <c r="AG21" s="157">
        <f>SUM(AG19:AG20)</f>
        <v>4832</v>
      </c>
      <c r="AJ21" s="30">
        <f>AG21</f>
        <v>4832</v>
      </c>
      <c r="AK21" s="30"/>
      <c r="AL21" s="220"/>
      <c r="AM21" s="220"/>
      <c r="AN21" s="220"/>
      <c r="AO21" s="154"/>
      <c r="AP21" s="154"/>
      <c r="AQ21" s="154"/>
      <c r="AT21" s="20"/>
      <c r="AU21" s="20"/>
    </row>
    <row r="22" spans="2:47" ht="15.75" thickBot="1" x14ac:dyDescent="0.25">
      <c r="B22" s="353"/>
      <c r="C22" s="266"/>
      <c r="D22" s="267"/>
      <c r="E22" s="267"/>
      <c r="F22" s="268"/>
      <c r="G22" s="268"/>
      <c r="H22" s="268"/>
      <c r="I22" s="268"/>
      <c r="J22" s="268"/>
      <c r="K22" s="269"/>
      <c r="L22" s="268"/>
      <c r="M22" s="269"/>
      <c r="N22" s="268"/>
      <c r="O22" s="269"/>
      <c r="P22" s="268"/>
      <c r="Q22" s="269"/>
      <c r="R22" s="268"/>
      <c r="S22" s="269"/>
      <c r="T22" s="268"/>
      <c r="U22" s="269"/>
      <c r="V22" s="270"/>
      <c r="W22" s="269"/>
      <c r="X22" s="268"/>
      <c r="Y22" s="269"/>
      <c r="Z22" s="268"/>
      <c r="AA22" s="269"/>
      <c r="AB22" s="271"/>
      <c r="AC22" s="270"/>
      <c r="AD22" s="270"/>
      <c r="AE22" s="269"/>
      <c r="AF22" s="272"/>
      <c r="AG22" s="273"/>
      <c r="AJ22" s="30">
        <f>AG21</f>
        <v>4832</v>
      </c>
      <c r="AK22" s="30"/>
      <c r="AL22" s="220"/>
      <c r="AM22" s="220"/>
      <c r="AN22" s="220"/>
      <c r="AO22" s="154"/>
      <c r="AP22" s="154"/>
      <c r="AQ22" s="154"/>
      <c r="AT22" s="15"/>
      <c r="AU22" s="15"/>
    </row>
    <row r="23" spans="2:47" ht="15" x14ac:dyDescent="0.2">
      <c r="B23" s="353"/>
      <c r="C23" s="227" t="s">
        <v>204</v>
      </c>
      <c r="D23" s="243"/>
      <c r="E23" s="245"/>
      <c r="F23" s="304"/>
      <c r="G23" s="115"/>
      <c r="H23" s="115"/>
      <c r="I23" s="116" t="s">
        <v>86</v>
      </c>
      <c r="J23" s="117"/>
      <c r="K23" s="118" t="s">
        <v>87</v>
      </c>
      <c r="L23" s="119" t="s">
        <v>88</v>
      </c>
      <c r="M23" s="118" t="s">
        <v>87</v>
      </c>
      <c r="N23" s="119" t="s">
        <v>232</v>
      </c>
      <c r="O23" s="118" t="s">
        <v>87</v>
      </c>
      <c r="P23" s="120" t="s">
        <v>90</v>
      </c>
      <c r="Q23" s="118" t="s">
        <v>87</v>
      </c>
      <c r="R23" s="121" t="s">
        <v>91</v>
      </c>
      <c r="S23" s="118" t="s">
        <v>87</v>
      </c>
      <c r="T23" s="120" t="s">
        <v>92</v>
      </c>
      <c r="U23" s="118" t="s">
        <v>87</v>
      </c>
      <c r="V23" s="116" t="s">
        <v>93</v>
      </c>
      <c r="W23" s="118" t="s">
        <v>87</v>
      </c>
      <c r="X23" s="119" t="s">
        <v>94</v>
      </c>
      <c r="Y23" s="118" t="s">
        <v>87</v>
      </c>
      <c r="Z23" s="120" t="s">
        <v>95</v>
      </c>
      <c r="AA23" s="118" t="s">
        <v>87</v>
      </c>
      <c r="AB23" s="239" t="s">
        <v>96</v>
      </c>
      <c r="AC23" s="116" t="s">
        <v>97</v>
      </c>
      <c r="AD23" s="116" t="s">
        <v>233</v>
      </c>
      <c r="AE23" s="124" t="s">
        <v>87</v>
      </c>
      <c r="AF23" s="129"/>
      <c r="AG23" s="127" t="s">
        <v>99</v>
      </c>
      <c r="AJ23" s="31">
        <f>AG27</f>
        <v>4632</v>
      </c>
      <c r="AK23" s="31"/>
      <c r="AL23" s="214" t="s">
        <v>100</v>
      </c>
      <c r="AM23" s="214" t="s">
        <v>100</v>
      </c>
      <c r="AN23" s="214" t="s">
        <v>100</v>
      </c>
      <c r="AO23" s="214" t="s">
        <v>101</v>
      </c>
      <c r="AP23" s="214" t="s">
        <v>102</v>
      </c>
      <c r="AQ23" s="214" t="s">
        <v>103</v>
      </c>
      <c r="AT23" s="17"/>
      <c r="AU23" s="16"/>
    </row>
    <row r="24" spans="2:47" ht="15" x14ac:dyDescent="0.2">
      <c r="B24" s="353"/>
      <c r="C24" s="228" t="s">
        <v>104</v>
      </c>
      <c r="D24" s="257" t="s">
        <v>105</v>
      </c>
      <c r="E24" s="257" t="s">
        <v>106</v>
      </c>
      <c r="F24" s="254" t="s">
        <v>107</v>
      </c>
      <c r="G24" s="59" t="s">
        <v>108</v>
      </c>
      <c r="H24" s="246" t="s">
        <v>109</v>
      </c>
      <c r="I24" s="61" t="s">
        <v>110</v>
      </c>
      <c r="J24" s="61"/>
      <c r="K24" s="79"/>
      <c r="L24" s="63" t="s">
        <v>111</v>
      </c>
      <c r="M24" s="79"/>
      <c r="N24" s="63" t="s">
        <v>111</v>
      </c>
      <c r="O24" s="79"/>
      <c r="P24" s="64" t="s">
        <v>112</v>
      </c>
      <c r="Q24" s="79"/>
      <c r="R24" s="64" t="s">
        <v>112</v>
      </c>
      <c r="S24" s="79"/>
      <c r="T24" s="64" t="s">
        <v>111</v>
      </c>
      <c r="U24" s="79"/>
      <c r="V24" s="61" t="s">
        <v>112</v>
      </c>
      <c r="W24" s="79"/>
      <c r="X24" s="63" t="s">
        <v>112</v>
      </c>
      <c r="Y24" s="79"/>
      <c r="Z24" s="64" t="s">
        <v>111</v>
      </c>
      <c r="AA24" s="79"/>
      <c r="AB24" s="240" t="s">
        <v>111</v>
      </c>
      <c r="AC24" s="61" t="s">
        <v>111</v>
      </c>
      <c r="AD24" s="66" t="s">
        <v>113</v>
      </c>
      <c r="AE24" s="64"/>
      <c r="AF24" s="113"/>
      <c r="AG24" s="128" t="s">
        <v>114</v>
      </c>
      <c r="AJ24" s="31">
        <f>AG27</f>
        <v>4632</v>
      </c>
      <c r="AK24" s="31"/>
      <c r="AL24" s="215" t="s">
        <v>96</v>
      </c>
      <c r="AM24" s="215" t="s">
        <v>97</v>
      </c>
      <c r="AN24" s="215" t="s">
        <v>115</v>
      </c>
      <c r="AO24" s="216" t="s">
        <v>115</v>
      </c>
      <c r="AP24" s="216" t="s">
        <v>115</v>
      </c>
      <c r="AQ24" s="216" t="s">
        <v>115</v>
      </c>
      <c r="AT24" s="17"/>
      <c r="AU24" s="16"/>
    </row>
    <row r="25" spans="2:47" ht="15" x14ac:dyDescent="0.2">
      <c r="B25" s="353"/>
      <c r="C25" s="229"/>
      <c r="D25" s="68" t="s">
        <v>303</v>
      </c>
      <c r="E25" s="68" t="s">
        <v>304</v>
      </c>
      <c r="F25" s="249" t="s">
        <v>117</v>
      </c>
      <c r="G25" s="261"/>
      <c r="H25" s="140"/>
      <c r="I25" s="73">
        <v>10</v>
      </c>
      <c r="J25" s="73"/>
      <c r="K25" s="132">
        <f>INT(IF(J25="E",(IF((AND(I25&gt;10.99)*(I25&lt;14.21)),(14.3-I25)/0.1*10,(IF((AND(I25&gt;6)*(I25&lt;11.01)),(12.65-I25)/0.05*10,0))))+50,(IF((AND(I25&gt;10.99)*(I25&lt;14.21)),(14.3-I25)/0.1*10,(IF((AND(I25&gt;6)*(I25&lt;11.01)),(12.65-I25)/0.05*10,0))))))</f>
        <v>530</v>
      </c>
      <c r="L25" s="73">
        <v>2.96</v>
      </c>
      <c r="M25" s="132">
        <f>INT(IF(L25&lt;1,0,(L25-0.945)/0.055)*10)</f>
        <v>366</v>
      </c>
      <c r="N25" s="76"/>
      <c r="O25" s="132">
        <f>INT(IF(N25&lt;3,0,(N25-2.85)/0.15)*10)</f>
        <v>0</v>
      </c>
      <c r="P25" s="71"/>
      <c r="Q25" s="132">
        <f>INT(IF(P25&lt;5,0,(P25-4)/1)*10)</f>
        <v>0</v>
      </c>
      <c r="R25" s="72"/>
      <c r="S25" s="221">
        <f>INT(IF(R25&lt;30,0,(R25-27)/3)*10)</f>
        <v>0</v>
      </c>
      <c r="T25" s="73"/>
      <c r="U25" s="132">
        <f>INT(IF(T25&lt;2.2,0,(T25-2.135)/0.065)*10)</f>
        <v>0</v>
      </c>
      <c r="V25" s="72"/>
      <c r="W25" s="132">
        <f>INT(IF(V25&lt;5,0,(V25-4.3)/0.7)*10)</f>
        <v>0</v>
      </c>
      <c r="X25" s="59"/>
      <c r="Y25" s="132">
        <f>INT(IF(X25&lt;10,0,(X25-9)/1)*10)</f>
        <v>0</v>
      </c>
      <c r="Z25" s="73">
        <v>17.2</v>
      </c>
      <c r="AA25" s="132">
        <f>INT(IF(Z25&lt;5,0,(Z25-4.25)/0.75)*10)</f>
        <v>172</v>
      </c>
      <c r="AB25" s="238"/>
      <c r="AC25" s="71"/>
      <c r="AD25" s="74"/>
      <c r="AE25" s="200">
        <f>IF(AF25="ANO",(MAX(AL25:AN25)),0)</f>
        <v>0</v>
      </c>
      <c r="AF25" s="205" t="str">
        <f>IF(AND(ISNUMBER(AB25))*((ISNUMBER(AC25)))*(((ISNUMBER(AD25)))),"NE",IF(AND(ISNUMBER(AB25))*((ISNUMBER(AC25))),"NE",IF(AND(ISNUMBER(AB25))*((ISNUMBER(AD25))),"NE",IF(AND(ISNUMBER(AC25))*((ISNUMBER(AD25))),"NE",IF(AND(AB25="")*((AC25=""))*(((AD25=""))),"NE","ANO")))))</f>
        <v>NE</v>
      </c>
      <c r="AG25" s="130">
        <f>SUM(K25+M25+O25+Q25+S25+U25+W25+Y25+AA25+AE25)</f>
        <v>1068</v>
      </c>
      <c r="AJ25" s="39">
        <f>AG27</f>
        <v>4632</v>
      </c>
      <c r="AK25" s="39"/>
      <c r="AL25" s="195">
        <f>INT(IF(AB25&lt;25,0,(AB25-23.5)/1.5)*10)</f>
        <v>0</v>
      </c>
      <c r="AM25" s="195">
        <f>INT(IF(AC25&lt;120,0,(AC25-117.6)/2.4)*10)</f>
        <v>0</v>
      </c>
      <c r="AN25" s="195">
        <f>INT(IF(AO25&gt;=441,0,(442.5-AO25)/2.5)*10)</f>
        <v>0</v>
      </c>
      <c r="AO25" s="217" t="str">
        <f>IF(AND(AP25=0,AQ25=0),"",AP25*60+AQ25)</f>
        <v/>
      </c>
      <c r="AP25" s="217">
        <f>HOUR(AD25)</f>
        <v>0</v>
      </c>
      <c r="AQ25" s="217">
        <f>MINUTE(AD25)</f>
        <v>0</v>
      </c>
      <c r="AT25" s="151">
        <f>D23</f>
        <v>0</v>
      </c>
      <c r="AU25" s="150" t="str">
        <f>IF(A25="A","QD","")</f>
        <v/>
      </c>
    </row>
    <row r="26" spans="2:47" ht="15" x14ac:dyDescent="0.2">
      <c r="B26" s="353">
        <v>3</v>
      </c>
      <c r="C26" s="229"/>
      <c r="D26" s="75" t="s">
        <v>231</v>
      </c>
      <c r="E26" s="75" t="s">
        <v>304</v>
      </c>
      <c r="F26" s="250" t="s">
        <v>118</v>
      </c>
      <c r="G26" s="261"/>
      <c r="H26" s="281">
        <f>SUM(G26-G25)</f>
        <v>0</v>
      </c>
      <c r="I26" s="69">
        <v>7.9</v>
      </c>
      <c r="J26" s="69"/>
      <c r="K26" s="132">
        <f>INT(IF(J26="E",(IF((AND(I26&gt;10.99)*(I26&lt;14.21)),(14.3-I26)/0.1*10,(IF((AND(I26&gt;6)*(I26&lt;11.01)),(12.65-I26)/0.05*10,0))))+50,(IF((AND(I26&gt;10.99)*(I26&lt;14.21)),(14.3-I26)/0.1*10,(IF((AND(I26&gt;6)*(I26&lt;11.01)),(12.65-I26)/0.05*10,0))))))</f>
        <v>950</v>
      </c>
      <c r="L26" s="69">
        <v>4.8899999999999997</v>
      </c>
      <c r="M26" s="132">
        <f>INT(IF(L26&lt;1,0,(L26-0.945)/0.055)*10)</f>
        <v>717</v>
      </c>
      <c r="N26" s="70">
        <v>11.84</v>
      </c>
      <c r="O26" s="132">
        <f>INT(IF(N26&lt;3,0,(N26-2.85)/0.15)*10)</f>
        <v>599</v>
      </c>
      <c r="P26" s="71"/>
      <c r="Q26" s="132">
        <f>INT(IF(P26&lt;5,0,(P26-4)/1)*10)</f>
        <v>0</v>
      </c>
      <c r="R26" s="72"/>
      <c r="S26" s="221">
        <f>INT(IF(R26&lt;30,0,(R26-27)/3)*10)</f>
        <v>0</v>
      </c>
      <c r="T26" s="69"/>
      <c r="U26" s="132">
        <f>INT(IF(T26&lt;2.2,0,(T26-2.135)/0.065)*10)</f>
        <v>0</v>
      </c>
      <c r="V26" s="72"/>
      <c r="W26" s="132">
        <f>INT(IF(V26&lt;5,0,(V26-4.3)/0.7)*10)</f>
        <v>0</v>
      </c>
      <c r="X26" s="59"/>
      <c r="Y26" s="132">
        <f>INT(IF(X26&lt;10,0,(X26-9)/1)*10)</f>
        <v>0</v>
      </c>
      <c r="Z26" s="73"/>
      <c r="AA26" s="132">
        <f>INT(IF(Z26&lt;5,0,(Z26-4.25)/0.75)*10)</f>
        <v>0</v>
      </c>
      <c r="AB26" s="238"/>
      <c r="AC26" s="71"/>
      <c r="AD26" s="87">
        <v>8.1944444444444445E-2</v>
      </c>
      <c r="AE26" s="200">
        <f>IF(AF26="ANO",(MAX(AL26:AN26)),0)</f>
        <v>1298</v>
      </c>
      <c r="AF26" s="205" t="str">
        <f>IF(AND(ISNUMBER(AB26))*((ISNUMBER(AC26)))*(((ISNUMBER(AD26)))),"NE",IF(AND(ISNUMBER(AB26))*((ISNUMBER(AC26))),"NE",IF(AND(ISNUMBER(AB26))*((ISNUMBER(AD26))),"NE",IF(AND(ISNUMBER(AC26))*((ISNUMBER(AD26))),"NE",IF(AND(AB26="")*((AC26=""))*(((AD26=""))),"NE","ANO")))))</f>
        <v>ANO</v>
      </c>
      <c r="AG26" s="131">
        <f>SUM(K26+M26+O26+Q26+S26+U26+W26+Y26+AA26+AE26)</f>
        <v>3564</v>
      </c>
      <c r="AJ26" s="39">
        <f>AG27</f>
        <v>4632</v>
      </c>
      <c r="AK26" s="39"/>
      <c r="AL26" s="195">
        <f>INT(IF(AB26&lt;25,0,(AB26-23.5)/1.5)*10)</f>
        <v>0</v>
      </c>
      <c r="AM26" s="195">
        <f>INT(IF(AC26&lt;120,0,(AC26-117.6)/2.4)*10)</f>
        <v>0</v>
      </c>
      <c r="AN26" s="195">
        <f>INT(IF(AO26&gt;=441,0,(442.5-AO26)/2.5)*10)</f>
        <v>1298</v>
      </c>
      <c r="AO26" s="217">
        <f>IF(AND(AP26=0,AQ26=0),"",AP26*60+AQ26)</f>
        <v>118</v>
      </c>
      <c r="AP26" s="217">
        <f>HOUR(AD26)</f>
        <v>1</v>
      </c>
      <c r="AQ26" s="217">
        <f>MINUTE(AD26)</f>
        <v>58</v>
      </c>
      <c r="AT26" s="151">
        <f>D23</f>
        <v>0</v>
      </c>
      <c r="AU26" s="150" t="str">
        <f>IF(A26="A","QD","")</f>
        <v/>
      </c>
    </row>
    <row r="27" spans="2:47" ht="15.75" thickBot="1" x14ac:dyDescent="0.25">
      <c r="B27" s="353"/>
      <c r="C27" s="230"/>
      <c r="D27" s="77"/>
      <c r="E27" s="77"/>
      <c r="F27" s="253"/>
      <c r="G27" s="77"/>
      <c r="H27" s="77"/>
      <c r="I27" s="232"/>
      <c r="J27" s="77"/>
      <c r="K27" s="77"/>
      <c r="L27" s="77"/>
      <c r="M27" s="80"/>
      <c r="N27" s="80"/>
      <c r="O27" s="80"/>
      <c r="P27" s="80"/>
      <c r="Q27" s="80"/>
      <c r="R27" s="80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155" t="s">
        <v>119</v>
      </c>
      <c r="AF27" s="334"/>
      <c r="AG27" s="157">
        <f>SUM(AG25:AG26)</f>
        <v>4632</v>
      </c>
      <c r="AJ27" s="30">
        <f>AG27</f>
        <v>4632</v>
      </c>
      <c r="AK27" s="30"/>
      <c r="AL27" s="30"/>
      <c r="AM27" s="30"/>
      <c r="AN27" s="30"/>
      <c r="AO27" s="15"/>
      <c r="AP27" s="15"/>
      <c r="AQ27" s="18"/>
      <c r="AU27" s="20"/>
    </row>
    <row r="28" spans="2:47" ht="15.75" thickBot="1" x14ac:dyDescent="0.25">
      <c r="B28" s="353"/>
      <c r="C28" s="266"/>
      <c r="D28" s="267"/>
      <c r="E28" s="267"/>
      <c r="F28" s="268"/>
      <c r="G28" s="268"/>
      <c r="H28" s="268"/>
      <c r="I28" s="268"/>
      <c r="J28" s="268"/>
      <c r="K28" s="269"/>
      <c r="L28" s="268"/>
      <c r="M28" s="269"/>
      <c r="N28" s="268"/>
      <c r="O28" s="269"/>
      <c r="P28" s="268"/>
      <c r="Q28" s="269"/>
      <c r="R28" s="268"/>
      <c r="S28" s="269"/>
      <c r="T28" s="268"/>
      <c r="U28" s="269"/>
      <c r="V28" s="270"/>
      <c r="W28" s="269"/>
      <c r="X28" s="268"/>
      <c r="Y28" s="269"/>
      <c r="Z28" s="268"/>
      <c r="AA28" s="269"/>
      <c r="AB28" s="271"/>
      <c r="AC28" s="270"/>
      <c r="AD28" s="270"/>
      <c r="AE28" s="269"/>
      <c r="AF28" s="272"/>
      <c r="AG28" s="273"/>
      <c r="AJ28" s="30">
        <f>AG27</f>
        <v>4632</v>
      </c>
      <c r="AK28" s="30"/>
      <c r="AL28" s="30"/>
      <c r="AM28" s="30"/>
      <c r="AN28" s="30"/>
      <c r="AO28" s="15"/>
      <c r="AP28" s="15"/>
      <c r="AQ28" s="15"/>
      <c r="AU28" s="15"/>
    </row>
    <row r="29" spans="2:47" ht="15" x14ac:dyDescent="0.2">
      <c r="B29" s="353"/>
      <c r="C29" s="227" t="s">
        <v>121</v>
      </c>
      <c r="D29" s="258"/>
      <c r="E29" s="259"/>
      <c r="F29" s="251"/>
      <c r="G29" s="115"/>
      <c r="H29" s="115"/>
      <c r="I29" s="116" t="s">
        <v>86</v>
      </c>
      <c r="J29" s="117"/>
      <c r="K29" s="118" t="s">
        <v>87</v>
      </c>
      <c r="L29" s="119" t="s">
        <v>88</v>
      </c>
      <c r="M29" s="118" t="s">
        <v>87</v>
      </c>
      <c r="N29" s="119" t="s">
        <v>232</v>
      </c>
      <c r="O29" s="118" t="s">
        <v>87</v>
      </c>
      <c r="P29" s="120" t="s">
        <v>90</v>
      </c>
      <c r="Q29" s="118" t="s">
        <v>87</v>
      </c>
      <c r="R29" s="121" t="s">
        <v>91</v>
      </c>
      <c r="S29" s="118" t="s">
        <v>87</v>
      </c>
      <c r="T29" s="120" t="s">
        <v>92</v>
      </c>
      <c r="U29" s="118" t="s">
        <v>87</v>
      </c>
      <c r="V29" s="116" t="s">
        <v>93</v>
      </c>
      <c r="W29" s="118" t="s">
        <v>87</v>
      </c>
      <c r="X29" s="119" t="s">
        <v>94</v>
      </c>
      <c r="Y29" s="118" t="s">
        <v>87</v>
      </c>
      <c r="Z29" s="120" t="s">
        <v>95</v>
      </c>
      <c r="AA29" s="118" t="s">
        <v>87</v>
      </c>
      <c r="AB29" s="239" t="s">
        <v>96</v>
      </c>
      <c r="AC29" s="116" t="s">
        <v>97</v>
      </c>
      <c r="AD29" s="116" t="s">
        <v>233</v>
      </c>
      <c r="AE29" s="124" t="s">
        <v>87</v>
      </c>
      <c r="AF29" s="129"/>
      <c r="AG29" s="127" t="s">
        <v>99</v>
      </c>
      <c r="AJ29" s="31">
        <f>AG33</f>
        <v>4601</v>
      </c>
      <c r="AK29" s="31"/>
      <c r="AL29" s="214" t="s">
        <v>100</v>
      </c>
      <c r="AM29" s="214" t="s">
        <v>100</v>
      </c>
      <c r="AN29" s="214" t="s">
        <v>100</v>
      </c>
      <c r="AO29" s="214" t="s">
        <v>101</v>
      </c>
      <c r="AP29" s="214" t="s">
        <v>102</v>
      </c>
      <c r="AQ29" s="214" t="s">
        <v>103</v>
      </c>
      <c r="AT29" s="17"/>
      <c r="AU29" s="16"/>
    </row>
    <row r="30" spans="2:47" ht="15" x14ac:dyDescent="0.2">
      <c r="B30" s="353"/>
      <c r="C30" s="228" t="s">
        <v>104</v>
      </c>
      <c r="D30" s="257" t="s">
        <v>105</v>
      </c>
      <c r="E30" s="257" t="s">
        <v>106</v>
      </c>
      <c r="F30" s="254" t="s">
        <v>107</v>
      </c>
      <c r="G30" s="59" t="s">
        <v>108</v>
      </c>
      <c r="H30" s="246" t="s">
        <v>109</v>
      </c>
      <c r="I30" s="61" t="s">
        <v>110</v>
      </c>
      <c r="J30" s="61"/>
      <c r="K30" s="79"/>
      <c r="L30" s="63" t="s">
        <v>111</v>
      </c>
      <c r="M30" s="79"/>
      <c r="N30" s="63" t="s">
        <v>111</v>
      </c>
      <c r="O30" s="79"/>
      <c r="P30" s="64" t="s">
        <v>112</v>
      </c>
      <c r="Q30" s="79"/>
      <c r="R30" s="64" t="s">
        <v>112</v>
      </c>
      <c r="S30" s="79"/>
      <c r="T30" s="64" t="s">
        <v>111</v>
      </c>
      <c r="U30" s="79"/>
      <c r="V30" s="61" t="s">
        <v>112</v>
      </c>
      <c r="W30" s="79"/>
      <c r="X30" s="63" t="s">
        <v>112</v>
      </c>
      <c r="Y30" s="79"/>
      <c r="Z30" s="64" t="s">
        <v>111</v>
      </c>
      <c r="AA30" s="79"/>
      <c r="AB30" s="240" t="s">
        <v>111</v>
      </c>
      <c r="AC30" s="61" t="s">
        <v>111</v>
      </c>
      <c r="AD30" s="66" t="s">
        <v>113</v>
      </c>
      <c r="AE30" s="64"/>
      <c r="AF30" s="113"/>
      <c r="AG30" s="128" t="s">
        <v>114</v>
      </c>
      <c r="AJ30" s="31">
        <f>AG33</f>
        <v>4601</v>
      </c>
      <c r="AK30" s="31"/>
      <c r="AL30" s="215" t="s">
        <v>96</v>
      </c>
      <c r="AM30" s="215" t="s">
        <v>97</v>
      </c>
      <c r="AN30" s="215" t="s">
        <v>115</v>
      </c>
      <c r="AO30" s="216" t="s">
        <v>115</v>
      </c>
      <c r="AP30" s="216" t="s">
        <v>115</v>
      </c>
      <c r="AQ30" s="216" t="s">
        <v>115</v>
      </c>
      <c r="AT30" s="17"/>
      <c r="AU30" s="16"/>
    </row>
    <row r="31" spans="2:47" ht="15" x14ac:dyDescent="0.2">
      <c r="B31" s="353"/>
      <c r="C31" s="229"/>
      <c r="D31" s="68" t="s">
        <v>272</v>
      </c>
      <c r="E31" s="68" t="s">
        <v>273</v>
      </c>
      <c r="F31" s="249" t="s">
        <v>117</v>
      </c>
      <c r="G31" s="261"/>
      <c r="H31" s="140"/>
      <c r="I31" s="73">
        <v>9.8000000000000007</v>
      </c>
      <c r="J31" s="73"/>
      <c r="K31" s="132">
        <f>INT(IF(J31="E",(IF((AND(I31&gt;10.99)*(I31&lt;14.21)),(14.3-I31)/0.1*10,(IF((AND(I31&gt;6)*(I31&lt;11.01)),(12.65-I31)/0.05*10,0))))+50,(IF((AND(I31&gt;10.99)*(I31&lt;14.21)),(14.3-I31)/0.1*10,(IF((AND(I31&gt;6)*(I31&lt;11.01)),(12.65-I31)/0.05*10,0))))))</f>
        <v>570</v>
      </c>
      <c r="L31" s="73">
        <v>3.55</v>
      </c>
      <c r="M31" s="132">
        <f>INT(IF(L31&lt;1,0,(L31-0.945)/0.055)*10)</f>
        <v>473</v>
      </c>
      <c r="N31" s="76"/>
      <c r="O31" s="132">
        <f>INT(IF(N31&lt;3,0,(N31-2.85)/0.15)*10)</f>
        <v>0</v>
      </c>
      <c r="P31" s="71"/>
      <c r="Q31" s="132">
        <f>INT(IF(P31&lt;5,0,(P31-4)/1)*10)</f>
        <v>0</v>
      </c>
      <c r="R31" s="72"/>
      <c r="S31" s="221">
        <f>INT(IF(R31&lt;30,0,(R31-27)/3)*10)</f>
        <v>0</v>
      </c>
      <c r="T31" s="73"/>
      <c r="U31" s="132">
        <f>INT(IF(T31&lt;2.2,0,(T31-2.135)/0.065)*10)</f>
        <v>0</v>
      </c>
      <c r="V31" s="72"/>
      <c r="W31" s="132">
        <f>INT(IF(V31&lt;5,0,(V31-4.3)/0.7)*10)</f>
        <v>0</v>
      </c>
      <c r="X31" s="59"/>
      <c r="Y31" s="132">
        <f>INT(IF(X31&lt;10,0,(X31-9)/1)*10)</f>
        <v>0</v>
      </c>
      <c r="Z31" s="73">
        <v>25.9</v>
      </c>
      <c r="AA31" s="132">
        <f>INT(IF(Z31&lt;5,0,(Z31-4.25)/0.75)*10)</f>
        <v>288</v>
      </c>
      <c r="AB31" s="238"/>
      <c r="AC31" s="71"/>
      <c r="AD31" s="74"/>
      <c r="AE31" s="200">
        <f>IF(AF31="ANO",(MAX(AL31:AN31)),0)</f>
        <v>0</v>
      </c>
      <c r="AF31" s="205" t="str">
        <f>IF(AND(ISNUMBER(AB31))*((ISNUMBER(AC31)))*(((ISNUMBER(AD31)))),"NE",IF(AND(ISNUMBER(AB31))*((ISNUMBER(AC31))),"NE",IF(AND(ISNUMBER(AB31))*((ISNUMBER(AD31))),"NE",IF(AND(ISNUMBER(AC31))*((ISNUMBER(AD31))),"NE",IF(AND(AB31="")*((AC31=""))*(((AD31=""))),"NE","ANO")))))</f>
        <v>NE</v>
      </c>
      <c r="AG31" s="130">
        <f>SUM(K31+M31+O31+Q31+S31+U31+W31+Y31+AA31+AE31)</f>
        <v>1331</v>
      </c>
      <c r="AH31" s="53"/>
      <c r="AJ31" s="39">
        <f>AG33</f>
        <v>4601</v>
      </c>
      <c r="AK31" s="39"/>
      <c r="AL31" s="195">
        <f>INT(IF(AB31&lt;25,0,(AB31-23.5)/1.5)*10)</f>
        <v>0</v>
      </c>
      <c r="AM31" s="195">
        <f>INT(IF(AC31&lt;120,0,(AC31-117.6)/2.4)*10)</f>
        <v>0</v>
      </c>
      <c r="AN31" s="195">
        <f>INT(IF(AO31&gt;=441,0,(442.5-AO31)/2.5)*10)</f>
        <v>0</v>
      </c>
      <c r="AO31" s="217" t="str">
        <f>IF(AND(AP31=0,AQ31=0),"",AP31*60+AQ31)</f>
        <v/>
      </c>
      <c r="AP31" s="217">
        <f>HOUR(AD31)</f>
        <v>0</v>
      </c>
      <c r="AQ31" s="217">
        <f>MINUTE(AD31)</f>
        <v>0</v>
      </c>
      <c r="AT31" s="151">
        <f>D29</f>
        <v>0</v>
      </c>
      <c r="AU31" s="150" t="str">
        <f>IF(A31="A","QD","")</f>
        <v/>
      </c>
    </row>
    <row r="32" spans="2:47" ht="15" x14ac:dyDescent="0.2">
      <c r="B32" s="353">
        <v>4</v>
      </c>
      <c r="C32" s="229"/>
      <c r="D32" s="75" t="s">
        <v>169</v>
      </c>
      <c r="E32" s="75" t="s">
        <v>274</v>
      </c>
      <c r="F32" s="250" t="s">
        <v>118</v>
      </c>
      <c r="G32" s="261"/>
      <c r="H32" s="281">
        <f>SUM(G32-G31)</f>
        <v>0</v>
      </c>
      <c r="I32" s="69">
        <v>8.5</v>
      </c>
      <c r="J32" s="69"/>
      <c r="K32" s="132">
        <f>INT(IF(J32="E",(IF((AND(I32&gt;10.99)*(I32&lt;14.21)),(14.3-I32)/0.1*10,(IF((AND(I32&gt;6)*(I32&lt;11.01)),(12.65-I32)/0.05*10,0))))+50,(IF((AND(I32&gt;10.99)*(I32&lt;14.21)),(14.3-I32)/0.1*10,(IF((AND(I32&gt;6)*(I32&lt;11.01)),(12.65-I32)/0.05*10,0))))))</f>
        <v>830</v>
      </c>
      <c r="L32" s="69">
        <v>4.0999999999999996</v>
      </c>
      <c r="M32" s="132">
        <f>INT(IF(L32&lt;1,0,(L32-0.945)/0.055)*10)</f>
        <v>573</v>
      </c>
      <c r="N32" s="70">
        <v>11.81</v>
      </c>
      <c r="O32" s="132">
        <f>INT(IF(N32&lt;3,0,(N32-2.85)/0.15)*10)</f>
        <v>597</v>
      </c>
      <c r="P32" s="71"/>
      <c r="Q32" s="132">
        <f>INT(IF(P32&lt;5,0,(P32-4)/1)*10)</f>
        <v>0</v>
      </c>
      <c r="R32" s="72"/>
      <c r="S32" s="221">
        <f>INT(IF(R32&lt;30,0,(R32-27)/3)*10)</f>
        <v>0</v>
      </c>
      <c r="T32" s="69"/>
      <c r="U32" s="132">
        <f>INT(IF(T32&lt;2.2,0,(T32-2.135)/0.065)*10)</f>
        <v>0</v>
      </c>
      <c r="V32" s="72"/>
      <c r="W32" s="132">
        <f>INT(IF(V32&lt;5,0,(V32-4.3)/0.7)*10)</f>
        <v>0</v>
      </c>
      <c r="X32" s="59"/>
      <c r="Y32" s="132">
        <f>INT(IF(X32&lt;10,0,(X32-9)/1)*10)</f>
        <v>0</v>
      </c>
      <c r="Z32" s="73"/>
      <c r="AA32" s="132">
        <f>INT(IF(Z32&lt;5,0,(Z32-4.25)/0.75)*10)</f>
        <v>0</v>
      </c>
      <c r="AB32" s="238"/>
      <c r="AC32" s="71"/>
      <c r="AD32" s="87">
        <v>8.6805555555555566E-2</v>
      </c>
      <c r="AE32" s="200">
        <f>IF(AF32="ANO",(MAX(AL32:AN32)),0)</f>
        <v>1270</v>
      </c>
      <c r="AF32" s="205" t="str">
        <f>IF(AND(ISNUMBER(AB32))*((ISNUMBER(AC32)))*(((ISNUMBER(AD32)))),"NE",IF(AND(ISNUMBER(AB32))*((ISNUMBER(AC32))),"NE",IF(AND(ISNUMBER(AB32))*((ISNUMBER(AD32))),"NE",IF(AND(ISNUMBER(AC32))*((ISNUMBER(AD32))),"NE",IF(AND(AB32="")*((AC32=""))*(((AD32=""))),"NE","ANO")))))</f>
        <v>ANO</v>
      </c>
      <c r="AG32" s="131">
        <f>SUM(K32+M32+O32+Q32+S32+U32+W32+Y32+AA32+AE32)</f>
        <v>3270</v>
      </c>
      <c r="AH32" s="53"/>
      <c r="AJ32" s="39">
        <f>AG33</f>
        <v>4601</v>
      </c>
      <c r="AK32" s="39"/>
      <c r="AL32" s="195">
        <f>INT(IF(AB32&lt;25,0,(AB32-23.5)/1.5)*10)</f>
        <v>0</v>
      </c>
      <c r="AM32" s="195">
        <f>INT(IF(AC32&lt;120,0,(AC32-117.6)/2.4)*10)</f>
        <v>0</v>
      </c>
      <c r="AN32" s="195">
        <f>INT(IF(AO32&gt;=441,0,(442.5-AO32)/2.5)*10)</f>
        <v>1270</v>
      </c>
      <c r="AO32" s="217">
        <f>IF(AND(AP32=0,AQ32=0),"",AP32*60+AQ32)</f>
        <v>125</v>
      </c>
      <c r="AP32" s="217">
        <f>HOUR(AD32)</f>
        <v>2</v>
      </c>
      <c r="AQ32" s="217">
        <f>MINUTE(AD32)</f>
        <v>5</v>
      </c>
      <c r="AT32" s="151">
        <f>D29</f>
        <v>0</v>
      </c>
      <c r="AU32" s="150" t="str">
        <f>IF(A32="A","QD","")</f>
        <v/>
      </c>
    </row>
    <row r="33" spans="2:47" ht="15.75" thickBot="1" x14ac:dyDescent="0.25">
      <c r="B33" s="353"/>
      <c r="C33" s="230"/>
      <c r="D33" s="77"/>
      <c r="E33" s="77"/>
      <c r="F33" s="253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155" t="s">
        <v>119</v>
      </c>
      <c r="AF33" s="114"/>
      <c r="AG33" s="157">
        <f>SUM(AG31:AG32)</f>
        <v>4601</v>
      </c>
      <c r="AJ33" s="30">
        <f>AG33</f>
        <v>4601</v>
      </c>
      <c r="AK33" s="30"/>
      <c r="AL33" s="220"/>
      <c r="AM33" s="220"/>
      <c r="AN33" s="220"/>
      <c r="AO33" s="23"/>
      <c r="AP33" s="154"/>
      <c r="AQ33" s="154"/>
    </row>
    <row r="34" spans="2:47" ht="15.75" thickBot="1" x14ac:dyDescent="0.25">
      <c r="B34" s="353"/>
      <c r="C34" s="266"/>
      <c r="D34" s="267"/>
      <c r="E34" s="267"/>
      <c r="F34" s="268"/>
      <c r="G34" s="268"/>
      <c r="H34" s="268"/>
      <c r="I34" s="268"/>
      <c r="J34" s="268"/>
      <c r="K34" s="269"/>
      <c r="L34" s="268"/>
      <c r="M34" s="269"/>
      <c r="N34" s="268"/>
      <c r="O34" s="269"/>
      <c r="P34" s="268"/>
      <c r="Q34" s="269"/>
      <c r="R34" s="268"/>
      <c r="S34" s="269"/>
      <c r="T34" s="268"/>
      <c r="U34" s="269"/>
      <c r="V34" s="270"/>
      <c r="W34" s="269"/>
      <c r="X34" s="268"/>
      <c r="Y34" s="269"/>
      <c r="Z34" s="268"/>
      <c r="AA34" s="269"/>
      <c r="AB34" s="271"/>
      <c r="AC34" s="270"/>
      <c r="AD34" s="270"/>
      <c r="AE34" s="269"/>
      <c r="AF34" s="272"/>
      <c r="AG34" s="273"/>
      <c r="AJ34" s="30">
        <f>AG33</f>
        <v>4601</v>
      </c>
      <c r="AK34" s="30"/>
      <c r="AL34" s="220"/>
      <c r="AM34" s="220"/>
      <c r="AN34" s="220"/>
      <c r="AO34" s="23"/>
      <c r="AP34" s="154"/>
      <c r="AQ34" s="154"/>
    </row>
    <row r="35" spans="2:47" ht="15" x14ac:dyDescent="0.2">
      <c r="B35" s="353"/>
      <c r="C35" s="227" t="s">
        <v>139</v>
      </c>
      <c r="D35" s="258"/>
      <c r="E35" s="259"/>
      <c r="F35" s="304"/>
      <c r="G35" s="115"/>
      <c r="H35" s="115"/>
      <c r="I35" s="116" t="s">
        <v>86</v>
      </c>
      <c r="J35" s="117"/>
      <c r="K35" s="118" t="s">
        <v>87</v>
      </c>
      <c r="L35" s="119" t="s">
        <v>88</v>
      </c>
      <c r="M35" s="118" t="s">
        <v>87</v>
      </c>
      <c r="N35" s="119" t="s">
        <v>232</v>
      </c>
      <c r="O35" s="118" t="s">
        <v>87</v>
      </c>
      <c r="P35" s="120" t="s">
        <v>90</v>
      </c>
      <c r="Q35" s="118" t="s">
        <v>87</v>
      </c>
      <c r="R35" s="121" t="s">
        <v>91</v>
      </c>
      <c r="S35" s="118" t="s">
        <v>87</v>
      </c>
      <c r="T35" s="120" t="s">
        <v>92</v>
      </c>
      <c r="U35" s="118" t="s">
        <v>87</v>
      </c>
      <c r="V35" s="116" t="s">
        <v>93</v>
      </c>
      <c r="W35" s="118" t="s">
        <v>87</v>
      </c>
      <c r="X35" s="119" t="s">
        <v>94</v>
      </c>
      <c r="Y35" s="118" t="s">
        <v>87</v>
      </c>
      <c r="Z35" s="120" t="s">
        <v>95</v>
      </c>
      <c r="AA35" s="118" t="s">
        <v>87</v>
      </c>
      <c r="AB35" s="239" t="s">
        <v>96</v>
      </c>
      <c r="AC35" s="116" t="s">
        <v>97</v>
      </c>
      <c r="AD35" s="116" t="s">
        <v>233</v>
      </c>
      <c r="AE35" s="124" t="s">
        <v>87</v>
      </c>
      <c r="AF35" s="129"/>
      <c r="AG35" s="127" t="s">
        <v>99</v>
      </c>
      <c r="AJ35" s="31">
        <f>AG39</f>
        <v>4488</v>
      </c>
      <c r="AK35" s="31"/>
      <c r="AL35" s="214" t="s">
        <v>100</v>
      </c>
      <c r="AM35" s="214" t="s">
        <v>100</v>
      </c>
      <c r="AN35" s="214" t="s">
        <v>100</v>
      </c>
      <c r="AO35" s="214" t="s">
        <v>101</v>
      </c>
      <c r="AP35" s="214" t="s">
        <v>102</v>
      </c>
      <c r="AQ35" s="214" t="s">
        <v>103</v>
      </c>
      <c r="AT35" s="17"/>
      <c r="AU35" s="16"/>
    </row>
    <row r="36" spans="2:47" ht="15" x14ac:dyDescent="0.2">
      <c r="B36" s="353"/>
      <c r="C36" s="228" t="s">
        <v>104</v>
      </c>
      <c r="D36" s="257" t="s">
        <v>105</v>
      </c>
      <c r="E36" s="257" t="s">
        <v>106</v>
      </c>
      <c r="F36" s="254" t="s">
        <v>107</v>
      </c>
      <c r="G36" s="59" t="s">
        <v>108</v>
      </c>
      <c r="H36" s="246" t="s">
        <v>109</v>
      </c>
      <c r="I36" s="61" t="s">
        <v>110</v>
      </c>
      <c r="J36" s="61"/>
      <c r="K36" s="79"/>
      <c r="L36" s="63" t="s">
        <v>111</v>
      </c>
      <c r="M36" s="79"/>
      <c r="N36" s="63" t="s">
        <v>111</v>
      </c>
      <c r="O36" s="79"/>
      <c r="P36" s="64" t="s">
        <v>112</v>
      </c>
      <c r="Q36" s="79"/>
      <c r="R36" s="64" t="s">
        <v>112</v>
      </c>
      <c r="S36" s="79"/>
      <c r="T36" s="64" t="s">
        <v>111</v>
      </c>
      <c r="U36" s="79"/>
      <c r="V36" s="61" t="s">
        <v>112</v>
      </c>
      <c r="W36" s="79"/>
      <c r="X36" s="63" t="s">
        <v>112</v>
      </c>
      <c r="Y36" s="79"/>
      <c r="Z36" s="64" t="s">
        <v>111</v>
      </c>
      <c r="AA36" s="79"/>
      <c r="AB36" s="240" t="s">
        <v>111</v>
      </c>
      <c r="AC36" s="61" t="s">
        <v>111</v>
      </c>
      <c r="AD36" s="66" t="s">
        <v>113</v>
      </c>
      <c r="AE36" s="64"/>
      <c r="AF36" s="113"/>
      <c r="AG36" s="128" t="s">
        <v>114</v>
      </c>
      <c r="AJ36" s="31">
        <f>AG39</f>
        <v>4488</v>
      </c>
      <c r="AK36" s="31"/>
      <c r="AL36" s="215" t="s">
        <v>96</v>
      </c>
      <c r="AM36" s="215" t="s">
        <v>97</v>
      </c>
      <c r="AN36" s="215" t="s">
        <v>115</v>
      </c>
      <c r="AO36" s="216" t="s">
        <v>115</v>
      </c>
      <c r="AP36" s="216" t="s">
        <v>115</v>
      </c>
      <c r="AQ36" s="216" t="s">
        <v>115</v>
      </c>
      <c r="AT36" s="17"/>
      <c r="AU36" s="16"/>
    </row>
    <row r="37" spans="2:47" ht="15" x14ac:dyDescent="0.2">
      <c r="B37" s="353"/>
      <c r="C37" s="229"/>
      <c r="D37" s="68" t="s">
        <v>241</v>
      </c>
      <c r="E37" s="68" t="s">
        <v>242</v>
      </c>
      <c r="F37" s="249" t="s">
        <v>117</v>
      </c>
      <c r="G37" s="261"/>
      <c r="H37" s="140"/>
      <c r="I37" s="73">
        <v>10.4</v>
      </c>
      <c r="J37" s="73"/>
      <c r="K37" s="132">
        <f>INT(IF(J37="E",(IF((AND(I37&gt;10.99)*(I37&lt;14.21)),(14.3-I37)/0.1*10,(IF((AND(I37&gt;6)*(I37&lt;11.01)),(12.65-I37)/0.05*10,0))))+50,(IF((AND(I37&gt;10.99)*(I37&lt;14.21)),(14.3-I37)/0.1*10,(IF((AND(I37&gt;6)*(I37&lt;11.01)),(12.65-I37)/0.05*10,0))))))</f>
        <v>450</v>
      </c>
      <c r="L37" s="73">
        <v>2.9</v>
      </c>
      <c r="M37" s="132">
        <f>INT(IF(L37&lt;1,0,(L37-0.945)/0.055)*10)</f>
        <v>355</v>
      </c>
      <c r="N37" s="76"/>
      <c r="O37" s="132">
        <f>INT(IF(N37&lt;3,0,(N37-2.85)/0.15)*10)</f>
        <v>0</v>
      </c>
      <c r="P37" s="71"/>
      <c r="Q37" s="132">
        <f>INT(IF(P37&lt;5,0,(P37-4)/1)*10)</f>
        <v>0</v>
      </c>
      <c r="R37" s="72"/>
      <c r="S37" s="221">
        <f>INT(IF(R37&lt;30,0,(R37-27)/3)*10)</f>
        <v>0</v>
      </c>
      <c r="T37" s="73"/>
      <c r="U37" s="132">
        <f>INT(IF(T37&lt;2.2,0,(T37-2.135)/0.065)*10)</f>
        <v>0</v>
      </c>
      <c r="V37" s="72"/>
      <c r="W37" s="132">
        <f>INT(IF(V37&lt;5,0,(V37-4.3)/0.7)*10)</f>
        <v>0</v>
      </c>
      <c r="X37" s="59"/>
      <c r="Y37" s="132">
        <f>INT(IF(X37&lt;10,0,(X37-9)/1)*10)</f>
        <v>0</v>
      </c>
      <c r="Z37" s="73">
        <v>33.799999999999997</v>
      </c>
      <c r="AA37" s="132">
        <f>INT(IF(Z37&lt;5,0,(Z37-4.25)/0.75)*10)</f>
        <v>394</v>
      </c>
      <c r="AB37" s="238"/>
      <c r="AC37" s="71"/>
      <c r="AD37" s="74"/>
      <c r="AE37" s="200">
        <f>IF(AF37="ANO",(MAX(AL37:AN37)),0)</f>
        <v>0</v>
      </c>
      <c r="AF37" s="205" t="str">
        <f>IF(AND(ISNUMBER(AB37))*((ISNUMBER(AC37)))*(((ISNUMBER(AD37)))),"NE",IF(AND(ISNUMBER(AB37))*((ISNUMBER(AC37))),"NE",IF(AND(ISNUMBER(AB37))*((ISNUMBER(AD37))),"NE",IF(AND(ISNUMBER(AC37))*((ISNUMBER(AD37))),"NE",IF(AND(AB37="")*((AC37=""))*(((AD37=""))),"NE","ANO")))))</f>
        <v>NE</v>
      </c>
      <c r="AG37" s="130">
        <f>SUM(K37+M37+O37+Q37+S37+U37+W37+Y37+AA37+AE37)</f>
        <v>1199</v>
      </c>
      <c r="AJ37" s="39">
        <f>AG39</f>
        <v>4488</v>
      </c>
      <c r="AK37" s="39"/>
      <c r="AL37" s="195">
        <f>INT(IF(AB37&lt;25,0,(AB37-23.5)/1.5)*10)</f>
        <v>0</v>
      </c>
      <c r="AM37" s="195">
        <f>INT(IF(AC37&lt;120,0,(AC37-117.6)/2.4)*10)</f>
        <v>0</v>
      </c>
      <c r="AN37" s="195">
        <f>INT(IF(AO37&gt;=441,0,(442.5-AO37)/2.5)*10)</f>
        <v>0</v>
      </c>
      <c r="AO37" s="217" t="str">
        <f>IF(AND(AP37=0,AQ37=0),"",AP37*60+AQ37)</f>
        <v/>
      </c>
      <c r="AP37" s="217">
        <f>HOUR(AD37)</f>
        <v>0</v>
      </c>
      <c r="AQ37" s="217">
        <f>MINUTE(AD37)</f>
        <v>0</v>
      </c>
      <c r="AT37" s="151">
        <f>D35</f>
        <v>0</v>
      </c>
      <c r="AU37" s="150" t="str">
        <f>IF(A37="A","QD","")</f>
        <v/>
      </c>
    </row>
    <row r="38" spans="2:47" ht="15" x14ac:dyDescent="0.2">
      <c r="B38" s="353">
        <v>5</v>
      </c>
      <c r="C38" s="229"/>
      <c r="D38" s="75" t="s">
        <v>145</v>
      </c>
      <c r="E38" s="75" t="s">
        <v>242</v>
      </c>
      <c r="F38" s="250" t="s">
        <v>118</v>
      </c>
      <c r="G38" s="261"/>
      <c r="H38" s="281">
        <f>SUM(G38-G37)</f>
        <v>0</v>
      </c>
      <c r="I38" s="69">
        <v>8.5</v>
      </c>
      <c r="J38" s="69"/>
      <c r="K38" s="132">
        <f>INT(IF(J38="E",(IF((AND(I38&gt;10.99)*(I38&lt;14.21)),(14.3-I38)/0.1*10,(IF((AND(I38&gt;6)*(I38&lt;11.01)),(12.65-I38)/0.05*10,0))))+50,(IF((AND(I38&gt;10.99)*(I38&lt;14.21)),(14.3-I38)/0.1*10,(IF((AND(I38&gt;6)*(I38&lt;11.01)),(12.65-I38)/0.05*10,0))))))</f>
        <v>830</v>
      </c>
      <c r="L38" s="69">
        <v>4.09</v>
      </c>
      <c r="M38" s="132">
        <f>INT(IF(L38&lt;1,0,(L38-0.945)/0.055)*10)</f>
        <v>571</v>
      </c>
      <c r="N38" s="70">
        <v>11.88</v>
      </c>
      <c r="O38" s="132">
        <f>INT(IF(N38&lt;3,0,(N38-2.85)/0.15)*10)</f>
        <v>602</v>
      </c>
      <c r="P38" s="71"/>
      <c r="Q38" s="132">
        <f>INT(IF(P38&lt;5,0,(P38-4)/1)*10)</f>
        <v>0</v>
      </c>
      <c r="R38" s="72"/>
      <c r="S38" s="221">
        <f>INT(IF(R38&lt;30,0,(R38-27)/3)*10)</f>
        <v>0</v>
      </c>
      <c r="T38" s="69"/>
      <c r="U38" s="132">
        <f>INT(IF(T38&lt;2.2,0,(T38-2.135)/0.065)*10)</f>
        <v>0</v>
      </c>
      <c r="V38" s="72"/>
      <c r="W38" s="132">
        <f>INT(IF(V38&lt;5,0,(V38-4.3)/0.7)*10)</f>
        <v>0</v>
      </c>
      <c r="X38" s="59"/>
      <c r="Y38" s="132">
        <f>INT(IF(X38&lt;10,0,(X38-9)/1)*10)</f>
        <v>0</v>
      </c>
      <c r="Z38" s="73"/>
      <c r="AA38" s="132">
        <f>INT(IF(Z38&lt;5,0,(Z38-4.25)/0.75)*10)</f>
        <v>0</v>
      </c>
      <c r="AB38" s="238"/>
      <c r="AC38" s="71"/>
      <c r="AD38" s="87">
        <v>8.4027777777777771E-2</v>
      </c>
      <c r="AE38" s="200">
        <f>IF(AF38="ANO",(MAX(AL38:AN38)),0)</f>
        <v>1286</v>
      </c>
      <c r="AF38" s="205" t="str">
        <f>IF(AND(ISNUMBER(AB38))*((ISNUMBER(AC38)))*(((ISNUMBER(AD38)))),"NE",IF(AND(ISNUMBER(AB38))*((ISNUMBER(AC38))),"NE",IF(AND(ISNUMBER(AB38))*((ISNUMBER(AD38))),"NE",IF(AND(ISNUMBER(AC38))*((ISNUMBER(AD38))),"NE",IF(AND(AB38="")*((AC38=""))*(((AD38=""))),"NE","ANO")))))</f>
        <v>ANO</v>
      </c>
      <c r="AG38" s="131">
        <f>SUM(K38+M38+O38+Q38+S38+U38+W38+Y38+AA38+AE38)</f>
        <v>3289</v>
      </c>
      <c r="AH38" s="53"/>
      <c r="AJ38" s="39">
        <f>AG39</f>
        <v>4488</v>
      </c>
      <c r="AK38" s="39"/>
      <c r="AL38" s="195">
        <f>INT(IF(AB38&lt;25,0,(AB38-23.5)/1.5)*10)</f>
        <v>0</v>
      </c>
      <c r="AM38" s="195">
        <f>INT(IF(AC38&lt;120,0,(AC38-117.6)/2.4)*10)</f>
        <v>0</v>
      </c>
      <c r="AN38" s="195">
        <f>INT(IF(AO38&gt;=441,0,(442.5-AO38)/2.5)*10)</f>
        <v>1286</v>
      </c>
      <c r="AO38" s="217">
        <f>IF(AND(AP38=0,AQ38=0),"",AP38*60+AQ38)</f>
        <v>121</v>
      </c>
      <c r="AP38" s="217">
        <f>HOUR(AD38)</f>
        <v>2</v>
      </c>
      <c r="AQ38" s="217">
        <f>MINUTE(AD38)</f>
        <v>1</v>
      </c>
      <c r="AT38" s="151">
        <f>D35</f>
        <v>0</v>
      </c>
      <c r="AU38" s="150" t="str">
        <f>IF(A38="A","QD","")</f>
        <v/>
      </c>
    </row>
    <row r="39" spans="2:47" ht="15.75" thickBot="1" x14ac:dyDescent="0.25">
      <c r="B39" s="353"/>
      <c r="C39" s="230"/>
      <c r="D39" s="77"/>
      <c r="E39" s="77"/>
      <c r="F39" s="253"/>
      <c r="G39" s="77"/>
      <c r="H39" s="77"/>
      <c r="I39" s="77"/>
      <c r="J39" s="77"/>
      <c r="K39" s="78"/>
      <c r="L39" s="77"/>
      <c r="M39" s="78"/>
      <c r="N39" s="321"/>
      <c r="O39" s="78"/>
      <c r="P39" s="321"/>
      <c r="Q39" s="78"/>
      <c r="R39" s="321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155" t="s">
        <v>119</v>
      </c>
      <c r="AF39" s="334"/>
      <c r="AG39" s="157">
        <f>SUM(AG37:AG38)</f>
        <v>4488</v>
      </c>
      <c r="AJ39" s="30">
        <f>AG39</f>
        <v>4488</v>
      </c>
      <c r="AK39" s="30"/>
      <c r="AL39" s="220"/>
      <c r="AM39" s="220"/>
      <c r="AN39" s="220"/>
      <c r="AO39" s="23"/>
      <c r="AP39" s="154"/>
      <c r="AQ39" s="154"/>
      <c r="AT39" s="20"/>
      <c r="AU39" s="20"/>
    </row>
    <row r="40" spans="2:47" ht="15.75" thickBot="1" x14ac:dyDescent="0.25">
      <c r="B40" s="353"/>
      <c r="C40" s="266"/>
      <c r="D40" s="267"/>
      <c r="E40" s="267"/>
      <c r="F40" s="268"/>
      <c r="G40" s="268"/>
      <c r="H40" s="268"/>
      <c r="I40" s="268"/>
      <c r="J40" s="268"/>
      <c r="K40" s="269"/>
      <c r="L40" s="268"/>
      <c r="M40" s="269"/>
      <c r="N40" s="268"/>
      <c r="O40" s="269"/>
      <c r="P40" s="268"/>
      <c r="Q40" s="269"/>
      <c r="R40" s="268"/>
      <c r="S40" s="269"/>
      <c r="T40" s="268"/>
      <c r="U40" s="269"/>
      <c r="V40" s="270"/>
      <c r="W40" s="269"/>
      <c r="X40" s="268"/>
      <c r="Y40" s="269"/>
      <c r="Z40" s="268"/>
      <c r="AA40" s="269"/>
      <c r="AB40" s="271"/>
      <c r="AC40" s="270"/>
      <c r="AD40" s="270"/>
      <c r="AE40" s="269"/>
      <c r="AF40" s="272"/>
      <c r="AG40" s="273"/>
      <c r="AJ40" s="30">
        <f>AG39</f>
        <v>4488</v>
      </c>
      <c r="AK40" s="30"/>
      <c r="AL40" s="220"/>
      <c r="AM40" s="220"/>
      <c r="AN40" s="220"/>
      <c r="AO40" s="23"/>
      <c r="AP40" s="154"/>
      <c r="AQ40" s="154"/>
      <c r="AT40" s="15"/>
      <c r="AU40" s="15"/>
    </row>
    <row r="41" spans="2:47" ht="15" x14ac:dyDescent="0.2">
      <c r="B41" s="353"/>
      <c r="C41" s="227" t="s">
        <v>180</v>
      </c>
      <c r="D41" s="258"/>
      <c r="E41" s="259"/>
      <c r="F41" s="303"/>
      <c r="G41" s="115"/>
      <c r="H41" s="115"/>
      <c r="I41" s="116" t="s">
        <v>86</v>
      </c>
      <c r="J41" s="117"/>
      <c r="K41" s="118" t="s">
        <v>87</v>
      </c>
      <c r="L41" s="119" t="s">
        <v>88</v>
      </c>
      <c r="M41" s="118" t="s">
        <v>87</v>
      </c>
      <c r="N41" s="119" t="s">
        <v>232</v>
      </c>
      <c r="O41" s="118" t="s">
        <v>87</v>
      </c>
      <c r="P41" s="120" t="s">
        <v>90</v>
      </c>
      <c r="Q41" s="118" t="s">
        <v>87</v>
      </c>
      <c r="R41" s="121" t="s">
        <v>91</v>
      </c>
      <c r="S41" s="118" t="s">
        <v>87</v>
      </c>
      <c r="T41" s="120" t="s">
        <v>92</v>
      </c>
      <c r="U41" s="118" t="s">
        <v>87</v>
      </c>
      <c r="V41" s="116" t="s">
        <v>93</v>
      </c>
      <c r="W41" s="118" t="s">
        <v>87</v>
      </c>
      <c r="X41" s="119" t="s">
        <v>94</v>
      </c>
      <c r="Y41" s="118" t="s">
        <v>87</v>
      </c>
      <c r="Z41" s="120" t="s">
        <v>95</v>
      </c>
      <c r="AA41" s="118" t="s">
        <v>87</v>
      </c>
      <c r="AB41" s="239" t="s">
        <v>96</v>
      </c>
      <c r="AC41" s="116" t="s">
        <v>97</v>
      </c>
      <c r="AD41" s="116" t="s">
        <v>233</v>
      </c>
      <c r="AE41" s="124" t="s">
        <v>87</v>
      </c>
      <c r="AF41" s="129"/>
      <c r="AG41" s="127" t="s">
        <v>99</v>
      </c>
      <c r="AJ41" s="125">
        <f>AG45</f>
        <v>4452</v>
      </c>
      <c r="AK41" s="125"/>
      <c r="AL41" s="214" t="s">
        <v>100</v>
      </c>
      <c r="AM41" s="214" t="s">
        <v>100</v>
      </c>
      <c r="AN41" s="214" t="s">
        <v>100</v>
      </c>
      <c r="AO41" s="214" t="s">
        <v>101</v>
      </c>
      <c r="AP41" s="214" t="s">
        <v>102</v>
      </c>
      <c r="AQ41" s="214" t="s">
        <v>103</v>
      </c>
    </row>
    <row r="42" spans="2:47" ht="15" x14ac:dyDescent="0.2">
      <c r="B42" s="353"/>
      <c r="C42" s="228" t="s">
        <v>104</v>
      </c>
      <c r="D42" s="257" t="s">
        <v>105</v>
      </c>
      <c r="E42" s="257" t="s">
        <v>106</v>
      </c>
      <c r="F42" s="254" t="s">
        <v>107</v>
      </c>
      <c r="G42" s="59" t="s">
        <v>108</v>
      </c>
      <c r="H42" s="246" t="s">
        <v>109</v>
      </c>
      <c r="I42" s="61" t="s">
        <v>110</v>
      </c>
      <c r="J42" s="61"/>
      <c r="K42" s="79"/>
      <c r="L42" s="63" t="s">
        <v>111</v>
      </c>
      <c r="M42" s="79"/>
      <c r="N42" s="63" t="s">
        <v>111</v>
      </c>
      <c r="O42" s="79"/>
      <c r="P42" s="64" t="s">
        <v>112</v>
      </c>
      <c r="Q42" s="79"/>
      <c r="R42" s="64" t="s">
        <v>112</v>
      </c>
      <c r="S42" s="79"/>
      <c r="T42" s="64" t="s">
        <v>111</v>
      </c>
      <c r="U42" s="79"/>
      <c r="V42" s="61" t="s">
        <v>112</v>
      </c>
      <c r="W42" s="79"/>
      <c r="X42" s="63" t="s">
        <v>112</v>
      </c>
      <c r="Y42" s="79"/>
      <c r="Z42" s="64" t="s">
        <v>111</v>
      </c>
      <c r="AA42" s="79"/>
      <c r="AB42" s="240" t="s">
        <v>111</v>
      </c>
      <c r="AC42" s="61" t="s">
        <v>111</v>
      </c>
      <c r="AD42" s="66" t="s">
        <v>113</v>
      </c>
      <c r="AE42" s="64"/>
      <c r="AF42" s="113"/>
      <c r="AG42" s="128" t="s">
        <v>114</v>
      </c>
      <c r="AJ42" s="31">
        <f>AG45</f>
        <v>4452</v>
      </c>
      <c r="AK42" s="31"/>
      <c r="AL42" s="215" t="s">
        <v>96</v>
      </c>
      <c r="AM42" s="215" t="s">
        <v>97</v>
      </c>
      <c r="AN42" s="215" t="s">
        <v>115</v>
      </c>
      <c r="AO42" s="216" t="s">
        <v>115</v>
      </c>
      <c r="AP42" s="216" t="s">
        <v>115</v>
      </c>
      <c r="AQ42" s="216" t="s">
        <v>115</v>
      </c>
    </row>
    <row r="43" spans="2:47" ht="15" x14ac:dyDescent="0.2">
      <c r="B43" s="353"/>
      <c r="C43" s="229"/>
      <c r="D43" s="68" t="s">
        <v>312</v>
      </c>
      <c r="E43" s="68" t="s">
        <v>140</v>
      </c>
      <c r="F43" s="249" t="s">
        <v>117</v>
      </c>
      <c r="G43" s="261"/>
      <c r="H43" s="140"/>
      <c r="I43" s="73">
        <v>9.6</v>
      </c>
      <c r="J43" s="73"/>
      <c r="K43" s="132">
        <f>INT(IF(J43="E",(IF((AND(I43&gt;10.99)*(I43&lt;14.21)),(14.3-I43)/0.1*10,(IF((AND(I43&gt;6)*(I43&lt;11.01)),(12.65-I43)/0.05*10,0))))+50,(IF((AND(I43&gt;10.99)*(I43&lt;14.21)),(14.3-I43)/0.1*10,(IF((AND(I43&gt;6)*(I43&lt;11.01)),(12.65-I43)/0.05*10,0))))))</f>
        <v>610</v>
      </c>
      <c r="L43" s="73">
        <v>3.22</v>
      </c>
      <c r="M43" s="132">
        <f>INT(IF(L43&lt;1,0,(L43-0.945)/0.055)*10)</f>
        <v>413</v>
      </c>
      <c r="N43" s="76"/>
      <c r="O43" s="132">
        <f>INT(IF(N43&lt;3,0,(N43-2.85)/0.15)*10)</f>
        <v>0</v>
      </c>
      <c r="P43" s="71"/>
      <c r="Q43" s="132">
        <f>INT(IF(P43&lt;5,0,(P43-4)/1)*10)</f>
        <v>0</v>
      </c>
      <c r="R43" s="72"/>
      <c r="S43" s="221">
        <f>INT(IF(R43&lt;30,0,(R43-27)/3)*10)</f>
        <v>0</v>
      </c>
      <c r="T43" s="73"/>
      <c r="U43" s="132">
        <f>INT(IF(T43&lt;2.2,0,(T43-2.135)/0.065)*10)</f>
        <v>0</v>
      </c>
      <c r="V43" s="72"/>
      <c r="W43" s="132">
        <f>INT(IF(V43&lt;5,0,(V43-4.3)/0.7)*10)</f>
        <v>0</v>
      </c>
      <c r="X43" s="59"/>
      <c r="Y43" s="132">
        <f>INT(IF(X43&lt;10,0,(X43-9)/1)*10)</f>
        <v>0</v>
      </c>
      <c r="Z43" s="73">
        <v>22.3</v>
      </c>
      <c r="AA43" s="132">
        <f>INT(IF(Z43&lt;5,0,(Z43-4.25)/0.75)*10)</f>
        <v>240</v>
      </c>
      <c r="AB43" s="238"/>
      <c r="AC43" s="71"/>
      <c r="AD43" s="74"/>
      <c r="AE43" s="200">
        <f>IF(AF43="ANO",(MAX(AL43:AN43)),0)</f>
        <v>0</v>
      </c>
      <c r="AF43" s="205" t="str">
        <f>IF(AND(ISNUMBER(AB43))*((ISNUMBER(AC43)))*(((ISNUMBER(AD43)))),"NE",IF(AND(ISNUMBER(AB43))*((ISNUMBER(AC43))),"NE",IF(AND(ISNUMBER(AB43))*((ISNUMBER(AD43))),"NE",IF(AND(ISNUMBER(AC43))*((ISNUMBER(AD43))),"NE",IF(AND(AB43="")*((AC43=""))*(((AD43=""))),"NE","ANO")))))</f>
        <v>NE</v>
      </c>
      <c r="AG43" s="130">
        <f>SUM(K43+M43+O43+Q43+S43+U43+W43+Y43+AA43+AE43)</f>
        <v>1263</v>
      </c>
      <c r="AJ43" s="39">
        <f>AG45</f>
        <v>4452</v>
      </c>
      <c r="AK43" s="39"/>
      <c r="AL43" s="195">
        <f>INT(IF(AB43&lt;25,0,(AB43-23.5)/1.5)*10)</f>
        <v>0</v>
      </c>
      <c r="AM43" s="195">
        <f>INT(IF(AC43&lt;120,0,(AC43-117.6)/2.4)*10)</f>
        <v>0</v>
      </c>
      <c r="AN43" s="195">
        <f>INT(IF(AO43&gt;=441,0,(442.5-AO43)/2.5)*10)</f>
        <v>0</v>
      </c>
      <c r="AO43" s="217" t="str">
        <f>IF(AND(AP43=0,AQ43=0),"",AP43*60+AQ43)</f>
        <v/>
      </c>
      <c r="AP43" s="217">
        <f>HOUR(AD43)</f>
        <v>0</v>
      </c>
      <c r="AQ43" s="217">
        <f>MINUTE(AD43)</f>
        <v>0</v>
      </c>
      <c r="AT43" s="151">
        <f>D41</f>
        <v>0</v>
      </c>
      <c r="AU43" s="150" t="str">
        <f>IF(A43="A","QD","")</f>
        <v/>
      </c>
    </row>
    <row r="44" spans="2:47" ht="15" x14ac:dyDescent="0.2">
      <c r="B44" s="353">
        <v>6</v>
      </c>
      <c r="C44" s="229"/>
      <c r="D44" s="75" t="s">
        <v>141</v>
      </c>
      <c r="E44" s="75" t="s">
        <v>142</v>
      </c>
      <c r="F44" s="250" t="s">
        <v>118</v>
      </c>
      <c r="G44" s="261"/>
      <c r="H44" s="281">
        <f>SUM(G44-G43)</f>
        <v>0</v>
      </c>
      <c r="I44" s="69">
        <v>8.6</v>
      </c>
      <c r="J44" s="69"/>
      <c r="K44" s="132">
        <f>INT(IF(J44="E",(IF((AND(I44&gt;10.99)*(I44&lt;14.21)),(14.3-I44)/0.1*10,(IF((AND(I44&gt;6)*(I44&lt;11.01)),(12.65-I44)/0.05*10,0))))+50,(IF((AND(I44&gt;10.99)*(I44&lt;14.21)),(14.3-I44)/0.1*10,(IF((AND(I44&gt;6)*(I44&lt;11.01)),(12.65-I44)/0.05*10,0))))))</f>
        <v>810</v>
      </c>
      <c r="L44" s="69">
        <v>4.3499999999999996</v>
      </c>
      <c r="M44" s="132">
        <f>INT(IF(L44&lt;1,0,(L44-0.945)/0.055)*10)</f>
        <v>619</v>
      </c>
      <c r="N44" s="70">
        <v>10.14</v>
      </c>
      <c r="O44" s="132">
        <f>INT(IF(N44&lt;3,0,(N44-2.85)/0.15)*10)</f>
        <v>486</v>
      </c>
      <c r="P44" s="71"/>
      <c r="Q44" s="132">
        <f>INT(IF(P44&lt;5,0,(P44-4)/1)*10)</f>
        <v>0</v>
      </c>
      <c r="R44" s="72"/>
      <c r="S44" s="221">
        <f>INT(IF(R44&lt;30,0,(R44-27)/3)*10)</f>
        <v>0</v>
      </c>
      <c r="T44" s="69"/>
      <c r="U44" s="132">
        <f>INT(IF(T44&lt;2.2,0,(T44-2.135)/0.065)*10)</f>
        <v>0</v>
      </c>
      <c r="V44" s="72"/>
      <c r="W44" s="132">
        <f>INT(IF(V44&lt;5,0,(V44-4.3)/0.7)*10)</f>
        <v>0</v>
      </c>
      <c r="X44" s="59"/>
      <c r="Y44" s="132">
        <f>INT(IF(X44&lt;10,0,(X44-9)/1)*10)</f>
        <v>0</v>
      </c>
      <c r="Z44" s="73"/>
      <c r="AA44" s="132">
        <f>INT(IF(Z44&lt;5,0,(Z44-4.25)/0.75)*10)</f>
        <v>0</v>
      </c>
      <c r="AB44" s="238"/>
      <c r="AC44" s="71"/>
      <c r="AD44" s="87">
        <v>8.6111111111111124E-2</v>
      </c>
      <c r="AE44" s="200">
        <f>IF(AF44="ANO",(MAX(AL44:AN44)),0)</f>
        <v>1274</v>
      </c>
      <c r="AF44" s="205" t="str">
        <f>IF(AND(ISNUMBER(AB44))*((ISNUMBER(AC44)))*(((ISNUMBER(AD44)))),"NE",IF(AND(ISNUMBER(AB44))*((ISNUMBER(AC44))),"NE",IF(AND(ISNUMBER(AB44))*((ISNUMBER(AD44))),"NE",IF(AND(ISNUMBER(AC44))*((ISNUMBER(AD44))),"NE",IF(AND(AB44="")*((AC44=""))*(((AD44=""))),"NE","ANO")))))</f>
        <v>ANO</v>
      </c>
      <c r="AG44" s="131">
        <f>SUM(K44+M44+O44+Q44+S44+U44+W44+Y44+AA44+AE44)</f>
        <v>3189</v>
      </c>
      <c r="AJ44" s="39">
        <f>AG45</f>
        <v>4452</v>
      </c>
      <c r="AK44" s="39"/>
      <c r="AL44" s="195">
        <f>INT(IF(AB44&lt;25,0,(AB44-23.5)/1.5)*10)</f>
        <v>0</v>
      </c>
      <c r="AM44" s="195">
        <f>INT(IF(AC44&lt;120,0,(AC44-117.6)/2.4)*10)</f>
        <v>0</v>
      </c>
      <c r="AN44" s="195">
        <f>INT(IF(AO44&gt;=441,0,(442.5-AO44)/2.5)*10)</f>
        <v>1274</v>
      </c>
      <c r="AO44" s="217">
        <f>IF(AND(AP44=0,AQ44=0),"",AP44*60+AQ44)</f>
        <v>124</v>
      </c>
      <c r="AP44" s="217">
        <f>HOUR(AD44)</f>
        <v>2</v>
      </c>
      <c r="AQ44" s="217">
        <f>MINUTE(AD44)</f>
        <v>4</v>
      </c>
      <c r="AT44" s="151">
        <f>D41</f>
        <v>0</v>
      </c>
      <c r="AU44" s="150" t="str">
        <f>IF(A44="A","QD","")</f>
        <v/>
      </c>
    </row>
    <row r="45" spans="2:47" ht="15.75" thickBot="1" x14ac:dyDescent="0.25">
      <c r="B45" s="353"/>
      <c r="C45" s="230"/>
      <c r="D45" s="77"/>
      <c r="E45" s="77"/>
      <c r="F45" s="253"/>
      <c r="G45" s="77"/>
      <c r="H45" s="77"/>
      <c r="I45" s="77"/>
      <c r="J45" s="77"/>
      <c r="K45" s="77"/>
      <c r="L45" s="77"/>
      <c r="M45" s="80"/>
      <c r="N45" s="80"/>
      <c r="O45" s="80"/>
      <c r="P45" s="80"/>
      <c r="Q45" s="80"/>
      <c r="R45" s="80"/>
      <c r="S45" s="80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155" t="s">
        <v>119</v>
      </c>
      <c r="AF45" s="334"/>
      <c r="AG45" s="157">
        <f>SUM(AG43:AG44)</f>
        <v>4452</v>
      </c>
      <c r="AJ45" s="30">
        <f>AG45</f>
        <v>4452</v>
      </c>
      <c r="AK45" s="30"/>
      <c r="AL45" s="220"/>
      <c r="AM45" s="220"/>
      <c r="AN45" s="220"/>
      <c r="AO45" s="154"/>
      <c r="AP45" s="154"/>
      <c r="AQ45" s="154"/>
      <c r="AT45" s="20"/>
      <c r="AU45" s="20"/>
    </row>
    <row r="46" spans="2:47" ht="15.75" thickBot="1" x14ac:dyDescent="0.25">
      <c r="B46" s="353"/>
      <c r="C46" s="266"/>
      <c r="D46" s="267"/>
      <c r="E46" s="267"/>
      <c r="F46" s="268"/>
      <c r="G46" s="268"/>
      <c r="H46" s="268"/>
      <c r="I46" s="268"/>
      <c r="J46" s="268"/>
      <c r="K46" s="269"/>
      <c r="L46" s="268"/>
      <c r="M46" s="269"/>
      <c r="N46" s="268"/>
      <c r="O46" s="269"/>
      <c r="P46" s="268"/>
      <c r="Q46" s="269"/>
      <c r="R46" s="268"/>
      <c r="S46" s="269"/>
      <c r="T46" s="268"/>
      <c r="U46" s="269"/>
      <c r="V46" s="270"/>
      <c r="W46" s="269"/>
      <c r="X46" s="268"/>
      <c r="Y46" s="269"/>
      <c r="Z46" s="268"/>
      <c r="AA46" s="269"/>
      <c r="AB46" s="271"/>
      <c r="AC46" s="270"/>
      <c r="AD46" s="270"/>
      <c r="AE46" s="269"/>
      <c r="AF46" s="272"/>
      <c r="AG46" s="273"/>
      <c r="AJ46" s="126">
        <f>AG45</f>
        <v>4452</v>
      </c>
      <c r="AK46" s="126"/>
      <c r="AL46" s="220"/>
      <c r="AM46" s="220"/>
      <c r="AN46" s="220"/>
      <c r="AO46" s="154"/>
      <c r="AP46" s="154"/>
      <c r="AQ46" s="154"/>
      <c r="AT46" s="15"/>
      <c r="AU46" s="15"/>
    </row>
    <row r="47" spans="2:47" ht="15" x14ac:dyDescent="0.2">
      <c r="B47" s="353"/>
      <c r="C47" s="227" t="s">
        <v>128</v>
      </c>
      <c r="D47" s="258"/>
      <c r="E47" s="245"/>
      <c r="F47" s="304"/>
      <c r="G47" s="115"/>
      <c r="H47" s="115"/>
      <c r="I47" s="116" t="s">
        <v>86</v>
      </c>
      <c r="J47" s="117"/>
      <c r="K47" s="118" t="s">
        <v>87</v>
      </c>
      <c r="L47" s="119" t="s">
        <v>88</v>
      </c>
      <c r="M47" s="118" t="s">
        <v>87</v>
      </c>
      <c r="N47" s="119" t="s">
        <v>232</v>
      </c>
      <c r="O47" s="118" t="s">
        <v>87</v>
      </c>
      <c r="P47" s="120" t="s">
        <v>90</v>
      </c>
      <c r="Q47" s="118" t="s">
        <v>87</v>
      </c>
      <c r="R47" s="121" t="s">
        <v>91</v>
      </c>
      <c r="S47" s="118" t="s">
        <v>87</v>
      </c>
      <c r="T47" s="120" t="s">
        <v>92</v>
      </c>
      <c r="U47" s="118" t="s">
        <v>87</v>
      </c>
      <c r="V47" s="116" t="s">
        <v>93</v>
      </c>
      <c r="W47" s="118" t="s">
        <v>87</v>
      </c>
      <c r="X47" s="119" t="s">
        <v>94</v>
      </c>
      <c r="Y47" s="118" t="s">
        <v>87</v>
      </c>
      <c r="Z47" s="120" t="s">
        <v>95</v>
      </c>
      <c r="AA47" s="118" t="s">
        <v>87</v>
      </c>
      <c r="AB47" s="239" t="s">
        <v>96</v>
      </c>
      <c r="AC47" s="116" t="s">
        <v>97</v>
      </c>
      <c r="AD47" s="116" t="s">
        <v>233</v>
      </c>
      <c r="AE47" s="124" t="s">
        <v>87</v>
      </c>
      <c r="AF47" s="129"/>
      <c r="AG47" s="127" t="s">
        <v>99</v>
      </c>
      <c r="AI47" s="5"/>
      <c r="AJ47" s="31">
        <f>AG51</f>
        <v>4449</v>
      </c>
      <c r="AK47" s="31"/>
      <c r="AL47" s="214" t="s">
        <v>100</v>
      </c>
      <c r="AM47" s="214" t="s">
        <v>100</v>
      </c>
      <c r="AN47" s="214" t="s">
        <v>100</v>
      </c>
      <c r="AO47" s="214" t="s">
        <v>101</v>
      </c>
      <c r="AP47" s="214" t="s">
        <v>102</v>
      </c>
      <c r="AQ47" s="214" t="s">
        <v>103</v>
      </c>
      <c r="AT47" s="17"/>
      <c r="AU47" s="16"/>
    </row>
    <row r="48" spans="2:47" ht="15" x14ac:dyDescent="0.2">
      <c r="B48" s="353"/>
      <c r="C48" s="228" t="s">
        <v>104</v>
      </c>
      <c r="D48" s="263" t="s">
        <v>105</v>
      </c>
      <c r="E48" s="263" t="s">
        <v>106</v>
      </c>
      <c r="F48" s="254" t="s">
        <v>107</v>
      </c>
      <c r="G48" s="59" t="s">
        <v>108</v>
      </c>
      <c r="H48" s="246" t="s">
        <v>109</v>
      </c>
      <c r="I48" s="61" t="s">
        <v>110</v>
      </c>
      <c r="J48" s="61"/>
      <c r="K48" s="79"/>
      <c r="L48" s="63" t="s">
        <v>111</v>
      </c>
      <c r="M48" s="79"/>
      <c r="N48" s="63" t="s">
        <v>111</v>
      </c>
      <c r="O48" s="79"/>
      <c r="P48" s="64" t="s">
        <v>112</v>
      </c>
      <c r="Q48" s="79"/>
      <c r="R48" s="64" t="s">
        <v>112</v>
      </c>
      <c r="S48" s="79"/>
      <c r="T48" s="64" t="s">
        <v>111</v>
      </c>
      <c r="U48" s="79"/>
      <c r="V48" s="61" t="s">
        <v>112</v>
      </c>
      <c r="W48" s="79"/>
      <c r="X48" s="63" t="s">
        <v>112</v>
      </c>
      <c r="Y48" s="79"/>
      <c r="Z48" s="64" t="s">
        <v>111</v>
      </c>
      <c r="AA48" s="79"/>
      <c r="AB48" s="240" t="s">
        <v>111</v>
      </c>
      <c r="AC48" s="61" t="s">
        <v>111</v>
      </c>
      <c r="AD48" s="66" t="s">
        <v>113</v>
      </c>
      <c r="AE48" s="64"/>
      <c r="AF48" s="113"/>
      <c r="AG48" s="128" t="s">
        <v>114</v>
      </c>
      <c r="AI48" s="5"/>
      <c r="AJ48" s="31">
        <f>AG51</f>
        <v>4449</v>
      </c>
      <c r="AK48" s="31"/>
      <c r="AL48" s="215" t="s">
        <v>96</v>
      </c>
      <c r="AM48" s="215" t="s">
        <v>97</v>
      </c>
      <c r="AN48" s="215" t="s">
        <v>115</v>
      </c>
      <c r="AO48" s="216" t="s">
        <v>115</v>
      </c>
      <c r="AP48" s="216" t="s">
        <v>115</v>
      </c>
      <c r="AQ48" s="216" t="s">
        <v>115</v>
      </c>
      <c r="AT48" s="17"/>
      <c r="AU48" s="16"/>
    </row>
    <row r="49" spans="2:47" ht="15" x14ac:dyDescent="0.2">
      <c r="B49" s="371">
        <v>1</v>
      </c>
      <c r="C49" s="229"/>
      <c r="D49" s="359" t="s">
        <v>310</v>
      </c>
      <c r="E49" s="362" t="s">
        <v>308</v>
      </c>
      <c r="F49" s="249" t="s">
        <v>117</v>
      </c>
      <c r="G49" s="261"/>
      <c r="H49" s="140"/>
      <c r="I49" s="73">
        <v>9.9</v>
      </c>
      <c r="J49" s="73"/>
      <c r="K49" s="132">
        <f>INT(IF(J49="E",(IF((AND(I49&gt;10.99)*(I49&lt;14.21)),(14.3-I49)/0.1*10,(IF((AND(I49&gt;6)*(I49&lt;11.01)),(12.65-I49)/0.05*10,0))))+50,(IF((AND(I49&gt;10.99)*(I49&lt;14.21)),(14.3-I49)/0.1*10,(IF((AND(I49&gt;6)*(I49&lt;11.01)),(12.65-I49)/0.05*10,0))))))</f>
        <v>550</v>
      </c>
      <c r="L49" s="73">
        <v>3.7</v>
      </c>
      <c r="M49" s="132">
        <f>INT(IF(L49&lt;1,0,(L49-0.945)/0.055)*10)</f>
        <v>500</v>
      </c>
      <c r="N49" s="76"/>
      <c r="O49" s="132">
        <f>INT(IF(N49&lt;3,0,(N49-2.85)/0.15)*10)</f>
        <v>0</v>
      </c>
      <c r="P49" s="71"/>
      <c r="Q49" s="132">
        <f>INT(IF(P49&lt;5,0,(P49-4)/1)*10)</f>
        <v>0</v>
      </c>
      <c r="R49" s="72"/>
      <c r="S49" s="221">
        <f>INT(IF(R49&lt;30,0,(R49-27)/3)*10)</f>
        <v>0</v>
      </c>
      <c r="T49" s="73"/>
      <c r="U49" s="132">
        <f>INT(IF(T49&lt;2.2,0,(T49-2.135)/0.065)*10)</f>
        <v>0</v>
      </c>
      <c r="V49" s="72"/>
      <c r="W49" s="132">
        <f>INT(IF(V49&lt;5,0,(V49-4.3)/0.7)*10)</f>
        <v>0</v>
      </c>
      <c r="X49" s="59"/>
      <c r="Y49" s="132">
        <f>INT(IF(X49&lt;10,0,(X49-9)/1)*10)</f>
        <v>0</v>
      </c>
      <c r="Z49" s="73">
        <v>20.8</v>
      </c>
      <c r="AA49" s="132">
        <f>INT(IF(Z49&lt;5,0,(Z49-4.25)/0.75)*10)</f>
        <v>220</v>
      </c>
      <c r="AB49" s="238"/>
      <c r="AC49" s="71"/>
      <c r="AD49" s="74"/>
      <c r="AE49" s="200">
        <f>IF(AF49="ANO",(MAX(AL49:AN49)),0)</f>
        <v>0</v>
      </c>
      <c r="AF49" s="205" t="str">
        <f>IF(AND(ISNUMBER(AB49))*((ISNUMBER(AC49)))*(((ISNUMBER(AD49)))),"NE",IF(AND(ISNUMBER(AB49))*((ISNUMBER(AC49))),"NE",IF(AND(ISNUMBER(AB49))*((ISNUMBER(AD49))),"NE",IF(AND(ISNUMBER(AC49))*((ISNUMBER(AD49))),"NE",IF(AND(AB49="")*((AC49=""))*(((AD49=""))),"NE","ANO")))))</f>
        <v>NE</v>
      </c>
      <c r="AG49" s="130">
        <f>SUM(K49+M49+O49+Q49+S49+U49+W49+Y49+AA49+AE49)</f>
        <v>1270</v>
      </c>
      <c r="AI49" s="5"/>
      <c r="AJ49" s="39">
        <f>AG51</f>
        <v>4449</v>
      </c>
      <c r="AK49" s="39"/>
      <c r="AL49" s="195">
        <f>INT(IF(AB49&lt;25,0,(AB49-23.5)/1.5)*10)</f>
        <v>0</v>
      </c>
      <c r="AM49" s="195">
        <f>INT(IF(AC49&lt;120,0,(AC49-117.6)/2.4)*10)</f>
        <v>0</v>
      </c>
      <c r="AN49" s="195">
        <f>INT(IF(AO49&gt;=441,0,(442.5-AO49)/2.5)*10)</f>
        <v>0</v>
      </c>
      <c r="AO49" s="217" t="str">
        <f>IF(AND(AP49=0,AQ49=0),"",AP49*60+AQ49)</f>
        <v/>
      </c>
      <c r="AP49" s="217">
        <f>HOUR(AD49)</f>
        <v>0</v>
      </c>
      <c r="AQ49" s="217">
        <f>MINUTE(AD49)</f>
        <v>0</v>
      </c>
      <c r="AT49" s="151">
        <f>D47</f>
        <v>0</v>
      </c>
      <c r="AU49" s="150" t="str">
        <f>IF(A49="A","QD","")</f>
        <v/>
      </c>
    </row>
    <row r="50" spans="2:47" x14ac:dyDescent="0.2">
      <c r="B50" s="372" t="s">
        <v>340</v>
      </c>
      <c r="C50" s="229"/>
      <c r="D50" s="358" t="s">
        <v>255</v>
      </c>
      <c r="E50" s="361" t="s">
        <v>309</v>
      </c>
      <c r="F50" s="250" t="s">
        <v>118</v>
      </c>
      <c r="G50" s="261"/>
      <c r="H50" s="281">
        <f>SUM(G50-G49)</f>
        <v>0</v>
      </c>
      <c r="I50" s="69">
        <v>8.5</v>
      </c>
      <c r="J50" s="69"/>
      <c r="K50" s="132">
        <f>INT(IF(J50="E",(IF((AND(I50&gt;10.99)*(I50&lt;14.21)),(14.3-I50)/0.1*10,(IF((AND(I50&gt;6)*(I50&lt;11.01)),(12.65-I50)/0.05*10,0))))+50,(IF((AND(I50&gt;10.99)*(I50&lt;14.21)),(14.3-I50)/0.1*10,(IF((AND(I50&gt;6)*(I50&lt;11.01)),(12.65-I50)/0.05*10,0))))))</f>
        <v>830</v>
      </c>
      <c r="L50" s="69">
        <v>4.6100000000000003</v>
      </c>
      <c r="M50" s="132">
        <f>INT(IF(L50&lt;1,0,(L50-0.945)/0.055)*10)</f>
        <v>666</v>
      </c>
      <c r="N50" s="70">
        <v>8.69</v>
      </c>
      <c r="O50" s="132">
        <f>INT(IF(N50&lt;3,0,(N50-2.85)/0.15)*10)</f>
        <v>389</v>
      </c>
      <c r="P50" s="71"/>
      <c r="Q50" s="132">
        <f>INT(IF(P50&lt;5,0,(P50-4)/1)*10)</f>
        <v>0</v>
      </c>
      <c r="R50" s="72"/>
      <c r="S50" s="221">
        <f>INT(IF(R50&lt;30,0,(R50-27)/3)*10)</f>
        <v>0</v>
      </c>
      <c r="T50" s="69"/>
      <c r="U50" s="132">
        <f>INT(IF(T50&lt;2.2,0,(T50-2.135)/0.065)*10)</f>
        <v>0</v>
      </c>
      <c r="V50" s="72"/>
      <c r="W50" s="132">
        <f>INT(IF(V50&lt;5,0,(V50-4.3)/0.7)*10)</f>
        <v>0</v>
      </c>
      <c r="X50" s="59"/>
      <c r="Y50" s="132">
        <f>INT(IF(X50&lt;10,0,(X50-9)/1)*10)</f>
        <v>0</v>
      </c>
      <c r="Z50" s="73"/>
      <c r="AA50" s="132">
        <f>INT(IF(Z50&lt;5,0,(Z50-4.25)/0.75)*10)</f>
        <v>0</v>
      </c>
      <c r="AB50" s="238"/>
      <c r="AC50" s="71"/>
      <c r="AD50" s="87">
        <v>8.2638888888888887E-2</v>
      </c>
      <c r="AE50" s="200">
        <f>IF(AF50="ANO",(MAX(AL50:AN50)),0)</f>
        <v>1294</v>
      </c>
      <c r="AF50" s="205" t="str">
        <f>IF(AND(ISNUMBER(AB50))*((ISNUMBER(AC50)))*(((ISNUMBER(AD50)))),"NE",IF(AND(ISNUMBER(AB50))*((ISNUMBER(AC50))),"NE",IF(AND(ISNUMBER(AB50))*((ISNUMBER(AD50))),"NE",IF(AND(ISNUMBER(AC50))*((ISNUMBER(AD50))),"NE",IF(AND(AB50="")*((AC50=""))*(((AD50=""))),"NE","ANO")))))</f>
        <v>ANO</v>
      </c>
      <c r="AG50" s="131">
        <f>SUM(K50+M50+O50+Q50+S50+U50+W50+Y50+AA50+AE50)</f>
        <v>3179</v>
      </c>
      <c r="AI50" s="5"/>
      <c r="AJ50" s="39">
        <f>AG51</f>
        <v>4449</v>
      </c>
      <c r="AK50" s="39"/>
      <c r="AL50" s="195">
        <f>INT(IF(AB50&lt;25,0,(AB50-23.5)/1.5)*10)</f>
        <v>0</v>
      </c>
      <c r="AM50" s="195">
        <f>INT(IF(AC50&lt;120,0,(AC50-117.6)/2.4)*10)</f>
        <v>0</v>
      </c>
      <c r="AN50" s="195">
        <f>INT(IF(AO50&gt;=441,0,(442.5-AO50)/2.5)*10)</f>
        <v>1294</v>
      </c>
      <c r="AO50" s="217">
        <f>IF(AND(AP50=0,AQ50=0),"",AP50*60+AQ50)</f>
        <v>119</v>
      </c>
      <c r="AP50" s="217">
        <f>HOUR(AD50)</f>
        <v>1</v>
      </c>
      <c r="AQ50" s="217">
        <f>MINUTE(AD50)</f>
        <v>59</v>
      </c>
      <c r="AT50" s="151">
        <f>D47</f>
        <v>0</v>
      </c>
      <c r="AU50" s="150" t="str">
        <f>IF(A50="A","QD","")</f>
        <v/>
      </c>
    </row>
    <row r="51" spans="2:47" ht="15.75" thickBot="1" x14ac:dyDescent="0.25">
      <c r="B51" s="353"/>
      <c r="C51" s="230"/>
      <c r="D51" s="77"/>
      <c r="E51" s="77"/>
      <c r="F51" s="253"/>
      <c r="G51" s="77"/>
      <c r="H51" s="77"/>
      <c r="I51" s="77"/>
      <c r="J51" s="77"/>
      <c r="K51" s="78"/>
      <c r="L51" s="77"/>
      <c r="M51" s="81"/>
      <c r="N51" s="82"/>
      <c r="O51" s="81"/>
      <c r="P51" s="82"/>
      <c r="Q51" s="81"/>
      <c r="R51" s="82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155" t="s">
        <v>119</v>
      </c>
      <c r="AF51" s="114"/>
      <c r="AG51" s="157">
        <f>SUM(AG49:AG50)</f>
        <v>4449</v>
      </c>
      <c r="AI51" s="5"/>
      <c r="AJ51" s="30">
        <f>AG51</f>
        <v>4449</v>
      </c>
      <c r="AK51" s="30"/>
      <c r="AL51" s="30"/>
      <c r="AM51" s="30"/>
      <c r="AN51" s="30"/>
      <c r="AP51" s="15"/>
      <c r="AQ51" s="18"/>
      <c r="AU51" s="20"/>
    </row>
    <row r="52" spans="2:47" ht="15.75" thickBot="1" x14ac:dyDescent="0.25">
      <c r="B52" s="353"/>
      <c r="C52" s="266"/>
      <c r="D52" s="267"/>
      <c r="E52" s="267"/>
      <c r="F52" s="268"/>
      <c r="G52" s="268"/>
      <c r="H52" s="268"/>
      <c r="I52" s="268"/>
      <c r="J52" s="268"/>
      <c r="K52" s="269"/>
      <c r="L52" s="268"/>
      <c r="M52" s="269"/>
      <c r="N52" s="268"/>
      <c r="O52" s="269"/>
      <c r="P52" s="268"/>
      <c r="Q52" s="269"/>
      <c r="R52" s="268"/>
      <c r="S52" s="269"/>
      <c r="T52" s="268"/>
      <c r="U52" s="269"/>
      <c r="V52" s="270"/>
      <c r="W52" s="269"/>
      <c r="X52" s="268"/>
      <c r="Y52" s="269"/>
      <c r="Z52" s="268"/>
      <c r="AA52" s="269"/>
      <c r="AB52" s="271"/>
      <c r="AC52" s="270"/>
      <c r="AD52" s="270"/>
      <c r="AE52" s="269"/>
      <c r="AF52" s="272"/>
      <c r="AG52" s="273"/>
      <c r="AI52" s="5"/>
      <c r="AJ52" s="30">
        <f>AG51</f>
        <v>4449</v>
      </c>
      <c r="AK52" s="30"/>
      <c r="AL52" s="30"/>
      <c r="AM52" s="30"/>
      <c r="AN52" s="30"/>
      <c r="AP52" s="15"/>
      <c r="AQ52" s="15"/>
      <c r="AU52" s="15"/>
    </row>
    <row r="53" spans="2:47" ht="15" x14ac:dyDescent="0.2">
      <c r="B53" s="353"/>
      <c r="C53" s="227" t="s">
        <v>132</v>
      </c>
      <c r="D53" s="243"/>
      <c r="E53" s="245"/>
      <c r="F53" s="303"/>
      <c r="G53" s="115"/>
      <c r="H53" s="115"/>
      <c r="I53" s="116" t="s">
        <v>86</v>
      </c>
      <c r="J53" s="117"/>
      <c r="K53" s="118" t="s">
        <v>87</v>
      </c>
      <c r="L53" s="119" t="s">
        <v>88</v>
      </c>
      <c r="M53" s="118" t="s">
        <v>87</v>
      </c>
      <c r="N53" s="119" t="s">
        <v>232</v>
      </c>
      <c r="O53" s="118" t="s">
        <v>87</v>
      </c>
      <c r="P53" s="120" t="s">
        <v>90</v>
      </c>
      <c r="Q53" s="118" t="s">
        <v>87</v>
      </c>
      <c r="R53" s="121" t="s">
        <v>91</v>
      </c>
      <c r="S53" s="124" t="s">
        <v>124</v>
      </c>
      <c r="T53" s="120" t="s">
        <v>92</v>
      </c>
      <c r="U53" s="118" t="s">
        <v>87</v>
      </c>
      <c r="V53" s="116" t="s">
        <v>93</v>
      </c>
      <c r="W53" s="118" t="s">
        <v>87</v>
      </c>
      <c r="X53" s="119" t="s">
        <v>94</v>
      </c>
      <c r="Y53" s="118" t="s">
        <v>87</v>
      </c>
      <c r="Z53" s="120" t="s">
        <v>95</v>
      </c>
      <c r="AA53" s="118" t="s">
        <v>87</v>
      </c>
      <c r="AB53" s="239" t="s">
        <v>96</v>
      </c>
      <c r="AC53" s="116" t="s">
        <v>97</v>
      </c>
      <c r="AD53" s="116" t="s">
        <v>233</v>
      </c>
      <c r="AE53" s="124" t="s">
        <v>87</v>
      </c>
      <c r="AF53" s="129"/>
      <c r="AG53" s="127" t="s">
        <v>99</v>
      </c>
      <c r="AH53" s="4"/>
      <c r="AJ53" s="31">
        <f>AG57</f>
        <v>4374</v>
      </c>
      <c r="AK53" s="31"/>
      <c r="AL53" s="214" t="s">
        <v>100</v>
      </c>
      <c r="AM53" s="214" t="s">
        <v>100</v>
      </c>
      <c r="AN53" s="214" t="s">
        <v>100</v>
      </c>
      <c r="AO53" s="214" t="s">
        <v>101</v>
      </c>
      <c r="AP53" s="214" t="s">
        <v>102</v>
      </c>
      <c r="AQ53" s="214" t="s">
        <v>103</v>
      </c>
      <c r="AT53" s="15"/>
    </row>
    <row r="54" spans="2:47" ht="15" x14ac:dyDescent="0.2">
      <c r="B54" s="353"/>
      <c r="C54" s="228" t="s">
        <v>104</v>
      </c>
      <c r="D54" s="257" t="s">
        <v>105</v>
      </c>
      <c r="E54" s="257" t="s">
        <v>106</v>
      </c>
      <c r="F54" s="254" t="s">
        <v>107</v>
      </c>
      <c r="G54" s="59" t="s">
        <v>108</v>
      </c>
      <c r="H54" s="246" t="s">
        <v>109</v>
      </c>
      <c r="I54" s="61" t="s">
        <v>110</v>
      </c>
      <c r="J54" s="61"/>
      <c r="K54" s="79"/>
      <c r="L54" s="63" t="s">
        <v>111</v>
      </c>
      <c r="M54" s="79"/>
      <c r="N54" s="63" t="s">
        <v>111</v>
      </c>
      <c r="O54" s="79"/>
      <c r="P54" s="64" t="s">
        <v>112</v>
      </c>
      <c r="Q54" s="79"/>
      <c r="R54" s="64" t="s">
        <v>112</v>
      </c>
      <c r="S54" s="64"/>
      <c r="T54" s="64" t="s">
        <v>111</v>
      </c>
      <c r="U54" s="79"/>
      <c r="V54" s="61" t="s">
        <v>112</v>
      </c>
      <c r="W54" s="79"/>
      <c r="X54" s="63" t="s">
        <v>112</v>
      </c>
      <c r="Y54" s="79"/>
      <c r="Z54" s="64" t="s">
        <v>111</v>
      </c>
      <c r="AA54" s="79"/>
      <c r="AB54" s="240" t="s">
        <v>111</v>
      </c>
      <c r="AC54" s="61" t="s">
        <v>111</v>
      </c>
      <c r="AD54" s="66" t="s">
        <v>113</v>
      </c>
      <c r="AE54" s="64"/>
      <c r="AF54" s="113"/>
      <c r="AG54" s="128" t="s">
        <v>114</v>
      </c>
      <c r="AH54" s="4"/>
      <c r="AJ54" s="31">
        <f>AG57</f>
        <v>4374</v>
      </c>
      <c r="AK54" s="31"/>
      <c r="AL54" s="215" t="s">
        <v>96</v>
      </c>
      <c r="AM54" s="215" t="s">
        <v>97</v>
      </c>
      <c r="AN54" s="215" t="s">
        <v>115</v>
      </c>
      <c r="AO54" s="216" t="s">
        <v>115</v>
      </c>
      <c r="AP54" s="216" t="s">
        <v>115</v>
      </c>
      <c r="AQ54" s="216" t="s">
        <v>115</v>
      </c>
      <c r="AT54" s="15"/>
    </row>
    <row r="55" spans="2:47" ht="15" x14ac:dyDescent="0.2">
      <c r="B55" s="353"/>
      <c r="C55" s="229"/>
      <c r="D55" s="295" t="s">
        <v>245</v>
      </c>
      <c r="E55" s="300" t="s">
        <v>265</v>
      </c>
      <c r="F55" s="249" t="s">
        <v>117</v>
      </c>
      <c r="G55" s="261"/>
      <c r="H55" s="140"/>
      <c r="I55" s="73">
        <v>9.8000000000000007</v>
      </c>
      <c r="J55" s="73"/>
      <c r="K55" s="132">
        <f>INT(IF(J55="E",(IF((AND(I55&gt;10.99)*(I55&lt;14.21)),(14.3-I55)/0.1*10,(IF((AND(I55&gt;6)*(I55&lt;11.01)),(12.65-I55)/0.05*10,0))))+50,(IF((AND(I55&gt;10.99)*(I55&lt;14.21)),(14.3-I55)/0.1*10,(IF((AND(I55&gt;6)*(I55&lt;11.01)),(12.65-I55)/0.05*10,0))))))</f>
        <v>570</v>
      </c>
      <c r="L55" s="73">
        <v>3.35</v>
      </c>
      <c r="M55" s="132">
        <f>INT(IF(L55&lt;1,0,(L55-0.945)/0.055)*10)</f>
        <v>437</v>
      </c>
      <c r="N55" s="76"/>
      <c r="O55" s="132">
        <f>INT(IF(N55&lt;3,0,(N55-2.85)/0.15)*10)</f>
        <v>0</v>
      </c>
      <c r="P55" s="71"/>
      <c r="Q55" s="132">
        <f>INT(IF(P55&lt;5,0,(P55-4)/1)*10)</f>
        <v>0</v>
      </c>
      <c r="R55" s="72"/>
      <c r="S55" s="221">
        <f>INT(IF(R55&lt;30,0,(R55-27)/3)*10)</f>
        <v>0</v>
      </c>
      <c r="T55" s="73"/>
      <c r="U55" s="132">
        <f>INT(IF(T55&lt;2.2,0,(T55-2.135)/0.065)*10)</f>
        <v>0</v>
      </c>
      <c r="V55" s="72"/>
      <c r="W55" s="132">
        <f>INT(IF(V55&lt;5,0,(V55-4.3)/0.7)*10)</f>
        <v>0</v>
      </c>
      <c r="X55" s="59"/>
      <c r="Y55" s="132">
        <f>INT(IF(X55&lt;10,0,(X55-9)/1)*10)</f>
        <v>0</v>
      </c>
      <c r="Z55" s="73">
        <v>20</v>
      </c>
      <c r="AA55" s="132">
        <f>INT(IF(Z55&lt;5,0,(Z55-4.25)/0.75)*10)</f>
        <v>210</v>
      </c>
      <c r="AB55" s="238"/>
      <c r="AC55" s="71"/>
      <c r="AD55" s="74"/>
      <c r="AE55" s="200">
        <f>IF(AF55="ANO",(MAX(AL55:AN55)),0)</f>
        <v>0</v>
      </c>
      <c r="AF55" s="205" t="str">
        <f>IF(AND(ISNUMBER(AB55))*((ISNUMBER(AC55)))*(((ISNUMBER(AD55)))),"NE",IF(AND(ISNUMBER(AB55))*((ISNUMBER(AC55))),"NE",IF(AND(ISNUMBER(AB55))*((ISNUMBER(AD55))),"NE",IF(AND(ISNUMBER(AC55))*((ISNUMBER(AD55))),"NE",IF(AND(AB55="")*((AC55=""))*(((AD55=""))),"NE","ANO")))))</f>
        <v>NE</v>
      </c>
      <c r="AG55" s="130">
        <f>SUM(K55+M55+O55+Q55+S55+U55+W55+Y55+AA55+AE55)</f>
        <v>1217</v>
      </c>
      <c r="AH55" s="4"/>
      <c r="AJ55" s="39">
        <f>AG57</f>
        <v>4374</v>
      </c>
      <c r="AK55" s="39"/>
      <c r="AL55" s="195">
        <f>INT(IF(AB55&lt;25,0,(AB55-23.5)/1.5)*10)</f>
        <v>0</v>
      </c>
      <c r="AM55" s="195">
        <f>INT(IF(AC55&lt;120,0,(AC55-117.6)/2.4)*10)</f>
        <v>0</v>
      </c>
      <c r="AN55" s="195">
        <f>INT(IF(AO55&gt;=441,0,(442.5-AO55)/2.5)*10)</f>
        <v>0</v>
      </c>
      <c r="AO55" s="217" t="str">
        <f>IF(AND(AP55=0,AQ55=0),"",AP55*60+AQ55)</f>
        <v/>
      </c>
      <c r="AP55" s="217">
        <f>HOUR(AD55)</f>
        <v>0</v>
      </c>
      <c r="AQ55" s="217">
        <f>MINUTE(AD55)</f>
        <v>0</v>
      </c>
      <c r="AT55" s="151">
        <f>D53</f>
        <v>0</v>
      </c>
      <c r="AU55" s="150" t="str">
        <f>IF(A55="A","QD","")</f>
        <v/>
      </c>
    </row>
    <row r="56" spans="2:47" ht="15" x14ac:dyDescent="0.2">
      <c r="B56" s="373">
        <v>2</v>
      </c>
      <c r="C56" s="229"/>
      <c r="D56" s="296" t="s">
        <v>236</v>
      </c>
      <c r="E56" s="301" t="s">
        <v>266</v>
      </c>
      <c r="F56" s="250" t="s">
        <v>118</v>
      </c>
      <c r="G56" s="261"/>
      <c r="H56" s="281">
        <f>SUM(G56-G55)</f>
        <v>0</v>
      </c>
      <c r="I56" s="69">
        <v>8.1999999999999993</v>
      </c>
      <c r="J56" s="69"/>
      <c r="K56" s="132">
        <f>INT(IF(J56="E",(IF((AND(I56&gt;10.99)*(I56&lt;14.21)),(14.3-I56)/0.1*10,(IF((AND(I56&gt;6)*(I56&lt;11.01)),(12.65-I56)/0.05*10,0))))+50,(IF((AND(I56&gt;10.99)*(I56&lt;14.21)),(14.3-I56)/0.1*10,(IF((AND(I56&gt;6)*(I56&lt;11.01)),(12.65-I56)/0.05*10,0))))))</f>
        <v>890</v>
      </c>
      <c r="L56" s="69">
        <v>4.29</v>
      </c>
      <c r="M56" s="132">
        <f>INT(IF(L56&lt;1,0,(L56-0.945)/0.055)*10)</f>
        <v>608</v>
      </c>
      <c r="N56" s="70">
        <v>8.39</v>
      </c>
      <c r="O56" s="132">
        <f>INT(IF(N56&lt;3,0,(N56-2.85)/0.15)*10)</f>
        <v>369</v>
      </c>
      <c r="P56" s="71"/>
      <c r="Q56" s="132">
        <f>INT(IF(P56&lt;5,0,(P56-4)/1)*10)</f>
        <v>0</v>
      </c>
      <c r="R56" s="72"/>
      <c r="S56" s="221">
        <f>INT(IF(R56&lt;30,0,(R56-27)/3)*10)</f>
        <v>0</v>
      </c>
      <c r="T56" s="69"/>
      <c r="U56" s="132">
        <f>INT(IF(T56&lt;2.2,0,(T56-2.135)/0.065)*10)</f>
        <v>0</v>
      </c>
      <c r="V56" s="72"/>
      <c r="W56" s="132">
        <f>INT(IF(V56&lt;5,0,(V56-4.3)/0.7)*10)</f>
        <v>0</v>
      </c>
      <c r="X56" s="59"/>
      <c r="Y56" s="132">
        <f>INT(IF(X56&lt;10,0,(X56-9)/1)*10)</f>
        <v>0</v>
      </c>
      <c r="Z56" s="73"/>
      <c r="AA56" s="132">
        <f>INT(IF(Z56&lt;5,0,(Z56-4.25)/0.75)*10)</f>
        <v>0</v>
      </c>
      <c r="AB56" s="238"/>
      <c r="AC56" s="71"/>
      <c r="AD56" s="87">
        <v>8.3333333333333329E-2</v>
      </c>
      <c r="AE56" s="200">
        <f>IF(AF56="ANO",(MAX(AL56:AN56)),0)</f>
        <v>1290</v>
      </c>
      <c r="AF56" s="205" t="str">
        <f>IF(AND(ISNUMBER(AB56))*((ISNUMBER(AC56)))*(((ISNUMBER(AD56)))),"NE",IF(AND(ISNUMBER(AB56))*((ISNUMBER(AC56))),"NE",IF(AND(ISNUMBER(AB56))*((ISNUMBER(AD56))),"NE",IF(AND(ISNUMBER(AC56))*((ISNUMBER(AD56))),"NE",IF(AND(AB56="")*((AC56=""))*(((AD56=""))),"NE","ANO")))))</f>
        <v>ANO</v>
      </c>
      <c r="AG56" s="131">
        <f>SUM(K56+M56+O56+Q56+S56+U56+W56+Y56+AA56+AE56)</f>
        <v>3157</v>
      </c>
      <c r="AH56" s="4"/>
      <c r="AJ56" s="39">
        <f>AG57</f>
        <v>4374</v>
      </c>
      <c r="AK56" s="39"/>
      <c r="AL56" s="195">
        <f>INT(IF(AB56&lt;25,0,(AB56-23.5)/1.5)*10)</f>
        <v>0</v>
      </c>
      <c r="AM56" s="195">
        <f>INT(IF(AC56&lt;120,0,(AC56-117.6)/2.4)*10)</f>
        <v>0</v>
      </c>
      <c r="AN56" s="195">
        <f>INT(IF(AO56&gt;=441,0,(442.5-AO56)/2.5)*10)</f>
        <v>1290</v>
      </c>
      <c r="AO56" s="217">
        <f>IF(AND(AP56=0,AQ56=0),"",AP56*60+AQ56)</f>
        <v>120</v>
      </c>
      <c r="AP56" s="217">
        <f>HOUR(AD56)</f>
        <v>2</v>
      </c>
      <c r="AQ56" s="217">
        <f>MINUTE(AD56)</f>
        <v>0</v>
      </c>
      <c r="AT56" s="151">
        <f>D53</f>
        <v>0</v>
      </c>
      <c r="AU56" s="150" t="str">
        <f>IF(A56="A","QD","")</f>
        <v/>
      </c>
    </row>
    <row r="57" spans="2:47" ht="13.5" thickBot="1" x14ac:dyDescent="0.25">
      <c r="B57" s="372" t="s">
        <v>340</v>
      </c>
      <c r="C57" s="230"/>
      <c r="D57" s="77"/>
      <c r="E57" s="77"/>
      <c r="F57" s="253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155" t="s">
        <v>119</v>
      </c>
      <c r="AF57" s="334"/>
      <c r="AG57" s="157">
        <f>SUM(AG55:AG56)</f>
        <v>4374</v>
      </c>
      <c r="AH57" s="4"/>
      <c r="AJ57" s="30">
        <f>AG57</f>
        <v>4374</v>
      </c>
      <c r="AK57" s="30"/>
      <c r="AL57" s="30"/>
      <c r="AM57" s="30"/>
      <c r="AN57" s="30"/>
      <c r="AP57" s="15"/>
      <c r="AQ57" s="18"/>
      <c r="AT57" s="20"/>
      <c r="AU57" s="20"/>
    </row>
    <row r="58" spans="2:47" ht="15.75" thickBot="1" x14ac:dyDescent="0.25">
      <c r="B58" s="353"/>
      <c r="C58" s="266"/>
      <c r="D58" s="267"/>
      <c r="E58" s="267"/>
      <c r="F58" s="268"/>
      <c r="G58" s="268"/>
      <c r="H58" s="268"/>
      <c r="I58" s="268"/>
      <c r="J58" s="268"/>
      <c r="K58" s="269"/>
      <c r="L58" s="268"/>
      <c r="M58" s="269"/>
      <c r="N58" s="268"/>
      <c r="O58" s="269"/>
      <c r="P58" s="268"/>
      <c r="Q58" s="269"/>
      <c r="R58" s="268"/>
      <c r="S58" s="269"/>
      <c r="T58" s="268"/>
      <c r="U58" s="269"/>
      <c r="V58" s="270"/>
      <c r="W58" s="269"/>
      <c r="X58" s="268"/>
      <c r="Y58" s="269"/>
      <c r="Z58" s="268"/>
      <c r="AA58" s="269"/>
      <c r="AB58" s="271"/>
      <c r="AC58" s="270"/>
      <c r="AD58" s="270"/>
      <c r="AE58" s="269"/>
      <c r="AF58" s="272"/>
      <c r="AG58" s="273"/>
      <c r="AH58" s="4"/>
      <c r="AJ58" s="30">
        <f>AG57</f>
        <v>4374</v>
      </c>
      <c r="AK58" s="30"/>
      <c r="AL58" s="30"/>
      <c r="AM58" s="30"/>
      <c r="AN58" s="30"/>
      <c r="AP58" s="15"/>
      <c r="AQ58" s="15"/>
      <c r="AT58" s="15"/>
      <c r="AU58" s="15"/>
    </row>
    <row r="59" spans="2:47" ht="15" x14ac:dyDescent="0.2">
      <c r="B59" s="353"/>
      <c r="C59" s="227" t="s">
        <v>147</v>
      </c>
      <c r="D59" s="258"/>
      <c r="E59" s="259"/>
      <c r="F59" s="304"/>
      <c r="G59" s="115"/>
      <c r="H59" s="115"/>
      <c r="I59" s="116" t="s">
        <v>86</v>
      </c>
      <c r="J59" s="117"/>
      <c r="K59" s="118" t="s">
        <v>87</v>
      </c>
      <c r="L59" s="119" t="s">
        <v>88</v>
      </c>
      <c r="M59" s="118" t="s">
        <v>87</v>
      </c>
      <c r="N59" s="119" t="s">
        <v>232</v>
      </c>
      <c r="O59" s="118" t="s">
        <v>87</v>
      </c>
      <c r="P59" s="120" t="s">
        <v>90</v>
      </c>
      <c r="Q59" s="118" t="s">
        <v>87</v>
      </c>
      <c r="R59" s="121" t="s">
        <v>91</v>
      </c>
      <c r="S59" s="124" t="s">
        <v>124</v>
      </c>
      <c r="T59" s="120" t="s">
        <v>92</v>
      </c>
      <c r="U59" s="118" t="s">
        <v>87</v>
      </c>
      <c r="V59" s="116" t="s">
        <v>93</v>
      </c>
      <c r="W59" s="118" t="s">
        <v>87</v>
      </c>
      <c r="X59" s="119" t="s">
        <v>94</v>
      </c>
      <c r="Y59" s="118" t="s">
        <v>87</v>
      </c>
      <c r="Z59" s="120" t="s">
        <v>95</v>
      </c>
      <c r="AA59" s="118" t="s">
        <v>87</v>
      </c>
      <c r="AB59" s="239" t="s">
        <v>96</v>
      </c>
      <c r="AC59" s="116" t="s">
        <v>97</v>
      </c>
      <c r="AD59" s="116" t="s">
        <v>233</v>
      </c>
      <c r="AE59" s="124" t="s">
        <v>87</v>
      </c>
      <c r="AF59" s="129"/>
      <c r="AG59" s="127" t="s">
        <v>99</v>
      </c>
      <c r="AH59" s="4"/>
      <c r="AJ59" s="31">
        <f>AG63</f>
        <v>4300</v>
      </c>
      <c r="AK59" s="31"/>
      <c r="AL59" s="214" t="s">
        <v>100</v>
      </c>
      <c r="AM59" s="214" t="s">
        <v>100</v>
      </c>
      <c r="AN59" s="214" t="s">
        <v>100</v>
      </c>
      <c r="AO59" s="214" t="s">
        <v>101</v>
      </c>
      <c r="AP59" s="214" t="s">
        <v>102</v>
      </c>
      <c r="AQ59" s="214" t="s">
        <v>103</v>
      </c>
      <c r="AT59" s="17"/>
      <c r="AU59" s="16"/>
    </row>
    <row r="60" spans="2:47" ht="15" x14ac:dyDescent="0.2">
      <c r="B60" s="353"/>
      <c r="C60" s="228" t="s">
        <v>104</v>
      </c>
      <c r="D60" s="257" t="s">
        <v>105</v>
      </c>
      <c r="E60" s="257" t="s">
        <v>106</v>
      </c>
      <c r="F60" s="254" t="s">
        <v>107</v>
      </c>
      <c r="G60" s="59" t="s">
        <v>108</v>
      </c>
      <c r="H60" s="246" t="s">
        <v>109</v>
      </c>
      <c r="I60" s="61" t="s">
        <v>110</v>
      </c>
      <c r="J60" s="61"/>
      <c r="K60" s="79"/>
      <c r="L60" s="63" t="s">
        <v>111</v>
      </c>
      <c r="M60" s="79"/>
      <c r="N60" s="63" t="s">
        <v>111</v>
      </c>
      <c r="O60" s="79"/>
      <c r="P60" s="64" t="s">
        <v>112</v>
      </c>
      <c r="Q60" s="79"/>
      <c r="R60" s="64" t="s">
        <v>112</v>
      </c>
      <c r="S60" s="64"/>
      <c r="T60" s="64" t="s">
        <v>111</v>
      </c>
      <c r="U60" s="79"/>
      <c r="V60" s="61" t="s">
        <v>112</v>
      </c>
      <c r="W60" s="79"/>
      <c r="X60" s="63" t="s">
        <v>112</v>
      </c>
      <c r="Y60" s="79"/>
      <c r="Z60" s="64" t="s">
        <v>111</v>
      </c>
      <c r="AA60" s="79"/>
      <c r="AB60" s="240" t="s">
        <v>111</v>
      </c>
      <c r="AC60" s="61" t="s">
        <v>111</v>
      </c>
      <c r="AD60" s="66" t="s">
        <v>113</v>
      </c>
      <c r="AE60" s="64"/>
      <c r="AF60" s="113"/>
      <c r="AG60" s="128" t="s">
        <v>114</v>
      </c>
      <c r="AH60" s="4"/>
      <c r="AJ60" s="31">
        <f>AG63</f>
        <v>4300</v>
      </c>
      <c r="AK60" s="31"/>
      <c r="AL60" s="215" t="s">
        <v>96</v>
      </c>
      <c r="AM60" s="215" t="s">
        <v>97</v>
      </c>
      <c r="AN60" s="215" t="s">
        <v>115</v>
      </c>
      <c r="AO60" s="216" t="s">
        <v>115</v>
      </c>
      <c r="AP60" s="216" t="s">
        <v>115</v>
      </c>
      <c r="AQ60" s="216" t="s">
        <v>115</v>
      </c>
      <c r="AT60" s="17"/>
      <c r="AU60" s="16"/>
    </row>
    <row r="61" spans="2:47" ht="15" x14ac:dyDescent="0.2">
      <c r="B61" s="353"/>
      <c r="C61" s="229"/>
      <c r="D61" s="68" t="s">
        <v>307</v>
      </c>
      <c r="E61" s="68" t="s">
        <v>250</v>
      </c>
      <c r="F61" s="249" t="s">
        <v>117</v>
      </c>
      <c r="G61" s="261"/>
      <c r="H61" s="140"/>
      <c r="I61" s="73">
        <v>9.8000000000000007</v>
      </c>
      <c r="J61" s="73"/>
      <c r="K61" s="132">
        <f>INT(IF(J61="E",(IF((AND(I61&gt;10.99)*(I61&lt;14.21)),(14.3-I61)/0.1*10,(IF((AND(I61&gt;6)*(I61&lt;11.01)),(12.65-I61)/0.05*10,0))))+50,(IF((AND(I61&gt;10.99)*(I61&lt;14.21)),(14.3-I61)/0.1*10,(IF((AND(I61&gt;6)*(I61&lt;11.01)),(12.65-I61)/0.05*10,0))))))</f>
        <v>570</v>
      </c>
      <c r="L61" s="73">
        <v>3.45</v>
      </c>
      <c r="M61" s="132">
        <f>INT(IF(L61&lt;1,0,(L61-0.945)/0.055)*10)</f>
        <v>455</v>
      </c>
      <c r="N61" s="76"/>
      <c r="O61" s="132">
        <f>INT(IF(N61&lt;3,0,(N61-2.85)/0.15)*10)</f>
        <v>0</v>
      </c>
      <c r="P61" s="71"/>
      <c r="Q61" s="132">
        <f>INT(IF(P61&lt;5,0,(P61-4)/1)*10)</f>
        <v>0</v>
      </c>
      <c r="R61" s="72"/>
      <c r="S61" s="221">
        <f>INT(IF(R61&lt;30,0,(R61-27)/3)*10)</f>
        <v>0</v>
      </c>
      <c r="T61" s="73"/>
      <c r="U61" s="132">
        <f>INT(IF(T61&lt;2.2,0,(T61-2.135)/0.065)*10)</f>
        <v>0</v>
      </c>
      <c r="V61" s="72"/>
      <c r="W61" s="132">
        <f>INT(IF(V61&lt;5,0,(V61-4.3)/0.7)*10)</f>
        <v>0</v>
      </c>
      <c r="X61" s="59"/>
      <c r="Y61" s="132">
        <f>INT(IF(X61&lt;10,0,(X61-9)/1)*10)</f>
        <v>0</v>
      </c>
      <c r="Z61" s="73">
        <v>15.2</v>
      </c>
      <c r="AA61" s="132">
        <f>INT(IF(Z61&lt;5,0,(Z61-4.25)/0.75)*10)</f>
        <v>146</v>
      </c>
      <c r="AB61" s="238"/>
      <c r="AC61" s="71"/>
      <c r="AD61" s="74"/>
      <c r="AE61" s="200">
        <f>IF(AF61="ANO",(MAX(AL61:AN61)),0)</f>
        <v>0</v>
      </c>
      <c r="AF61" s="205" t="str">
        <f>IF(AND(ISNUMBER(AB61))*((ISNUMBER(AC61)))*(((ISNUMBER(AD61)))),"NE",IF(AND(ISNUMBER(AB61))*((ISNUMBER(AC61))),"NE",IF(AND(ISNUMBER(AB61))*((ISNUMBER(AD61))),"NE",IF(AND(ISNUMBER(AC61))*((ISNUMBER(AD61))),"NE",IF(AND(AB61="")*((AC61=""))*(((AD61=""))),"NE","ANO")))))</f>
        <v>NE</v>
      </c>
      <c r="AG61" s="130">
        <f>SUM(K61+M61+O61+Q61+S61+U61+W61+Y61+AA61+AE61)</f>
        <v>1171</v>
      </c>
      <c r="AH61" s="53"/>
      <c r="AJ61" s="39">
        <f>AG63</f>
        <v>4300</v>
      </c>
      <c r="AK61" s="39"/>
      <c r="AL61" s="195">
        <f>INT(IF(AB61&lt;25,0,(AB61-23.5)/1.5)*10)</f>
        <v>0</v>
      </c>
      <c r="AM61" s="195">
        <f>INT(IF(AC61&lt;120,0,(AC61-117.6)/2.4)*10)</f>
        <v>0</v>
      </c>
      <c r="AN61" s="195">
        <f>INT(IF(AO61&gt;=441,0,(442.5-AO61)/2.5)*10)</f>
        <v>0</v>
      </c>
      <c r="AO61" s="217" t="str">
        <f>IF(AND(AP61=0,AQ61=0),"",AP61*60+AQ61)</f>
        <v/>
      </c>
      <c r="AP61" s="217">
        <f>HOUR(AD61)</f>
        <v>0</v>
      </c>
      <c r="AQ61" s="217">
        <f>MINUTE(AD61)</f>
        <v>0</v>
      </c>
      <c r="AT61" s="151">
        <f>D59</f>
        <v>0</v>
      </c>
      <c r="AU61" s="150" t="str">
        <f>IF(A61="A","QD","")</f>
        <v/>
      </c>
    </row>
    <row r="62" spans="2:47" ht="15" x14ac:dyDescent="0.2">
      <c r="B62" s="353">
        <v>7</v>
      </c>
      <c r="C62" s="229"/>
      <c r="D62" s="75" t="s">
        <v>169</v>
      </c>
      <c r="E62" s="75" t="s">
        <v>251</v>
      </c>
      <c r="F62" s="250" t="s">
        <v>118</v>
      </c>
      <c r="G62" s="261"/>
      <c r="H62" s="281">
        <f>SUM(G62-G61)</f>
        <v>0</v>
      </c>
      <c r="I62" s="69">
        <v>8.8000000000000007</v>
      </c>
      <c r="J62" s="69"/>
      <c r="K62" s="132">
        <f>INT(IF(J62="E",(IF((AND(I62&gt;10.99)*(I62&lt;14.21)),(14.3-I62)/0.1*10,(IF((AND(I62&gt;6)*(I62&lt;11.01)),(12.65-I62)/0.05*10,0))))+50,(IF((AND(I62&gt;10.99)*(I62&lt;14.21)),(14.3-I62)/0.1*10,(IF((AND(I62&gt;6)*(I62&lt;11.01)),(12.65-I62)/0.05*10,0))))))</f>
        <v>770</v>
      </c>
      <c r="L62" s="69">
        <v>4.13</v>
      </c>
      <c r="M62" s="132">
        <f>INT(IF(L62&lt;1,0,(L62-0.945)/0.055)*10)</f>
        <v>579</v>
      </c>
      <c r="N62" s="70">
        <v>10.81</v>
      </c>
      <c r="O62" s="132">
        <f>INT(IF(N62&lt;3,0,(N62-2.85)/0.15)*10)</f>
        <v>530</v>
      </c>
      <c r="P62" s="71"/>
      <c r="Q62" s="132">
        <f>INT(IF(P62&lt;5,0,(P62-4)/1)*10)</f>
        <v>0</v>
      </c>
      <c r="R62" s="72"/>
      <c r="S62" s="221">
        <f>INT(IF(R62&lt;30,0,(R62-27)/3)*10)</f>
        <v>0</v>
      </c>
      <c r="T62" s="69"/>
      <c r="U62" s="132">
        <f>INT(IF(T62&lt;2.2,0,(T62-2.135)/0.065)*10)</f>
        <v>0</v>
      </c>
      <c r="V62" s="72"/>
      <c r="W62" s="132">
        <f>INT(IF(V62&lt;5,0,(V62-4.3)/0.7)*10)</f>
        <v>0</v>
      </c>
      <c r="X62" s="59"/>
      <c r="Y62" s="132">
        <f>INT(IF(X62&lt;10,0,(X62-9)/1)*10)</f>
        <v>0</v>
      </c>
      <c r="Z62" s="73"/>
      <c r="AA62" s="132">
        <f>INT(IF(Z62&lt;5,0,(Z62-4.25)/0.75)*10)</f>
        <v>0</v>
      </c>
      <c r="AB62" s="238"/>
      <c r="AC62" s="71"/>
      <c r="AD62" s="87">
        <v>9.0277777777777776E-2</v>
      </c>
      <c r="AE62" s="200">
        <f>IF(AF62="ANO",(MAX(AL62:AN62)),0)</f>
        <v>1250</v>
      </c>
      <c r="AF62" s="205" t="str">
        <f>IF(AND(ISNUMBER(AB62))*((ISNUMBER(AC62)))*(((ISNUMBER(AD62)))),"NE",IF(AND(ISNUMBER(AB62))*((ISNUMBER(AC62))),"NE",IF(AND(ISNUMBER(AB62))*((ISNUMBER(AD62))),"NE",IF(AND(ISNUMBER(AC62))*((ISNUMBER(AD62))),"NE",IF(AND(AB62="")*((AC62=""))*(((AD62=""))),"NE","ANO")))))</f>
        <v>ANO</v>
      </c>
      <c r="AG62" s="131">
        <f>SUM(K62+M62+O62+Q62+S62+U62+W62+Y62+AA62+AE62)</f>
        <v>3129</v>
      </c>
      <c r="AH62" s="53"/>
      <c r="AJ62" s="39">
        <f>AG63</f>
        <v>4300</v>
      </c>
      <c r="AK62" s="39"/>
      <c r="AL62" s="195">
        <f>INT(IF(AB62&lt;25,0,(AB62-23.5)/1.5)*10)</f>
        <v>0</v>
      </c>
      <c r="AM62" s="195">
        <f>INT(IF(AC62&lt;120,0,(AC62-117.6)/2.4)*10)</f>
        <v>0</v>
      </c>
      <c r="AN62" s="195">
        <f>INT(IF(AO62&gt;=441,0,(442.5-AO62)/2.5)*10)</f>
        <v>1250</v>
      </c>
      <c r="AO62" s="217">
        <f>IF(AND(AP62=0,AQ62=0),"",AP62*60+AQ62)</f>
        <v>130</v>
      </c>
      <c r="AP62" s="217">
        <f>HOUR(AD62)</f>
        <v>2</v>
      </c>
      <c r="AQ62" s="217">
        <f>MINUTE(AD62)</f>
        <v>10</v>
      </c>
      <c r="AT62" s="151">
        <f>D59</f>
        <v>0</v>
      </c>
      <c r="AU62" s="150" t="str">
        <f>IF(A62="A","QD","")</f>
        <v/>
      </c>
    </row>
    <row r="63" spans="2:47" ht="15.75" thickBot="1" x14ac:dyDescent="0.25">
      <c r="B63" s="353"/>
      <c r="C63" s="230"/>
      <c r="D63" s="77"/>
      <c r="E63" s="77"/>
      <c r="F63" s="253"/>
      <c r="G63" s="77"/>
      <c r="H63" s="77"/>
      <c r="I63" s="77"/>
      <c r="J63" s="77"/>
      <c r="K63" s="77"/>
      <c r="L63" s="77" t="s">
        <v>247</v>
      </c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155" t="s">
        <v>119</v>
      </c>
      <c r="AF63" s="156"/>
      <c r="AG63" s="157">
        <f>SUM(AG61:AG62)</f>
        <v>4300</v>
      </c>
      <c r="AH63" s="4"/>
      <c r="AJ63" s="30">
        <f>AG63</f>
        <v>4300</v>
      </c>
      <c r="AK63" s="30"/>
      <c r="AL63" s="30"/>
      <c r="AM63" s="30"/>
      <c r="AN63" s="30"/>
      <c r="AP63" s="15"/>
      <c r="AQ63" s="18"/>
    </row>
    <row r="64" spans="2:47" ht="15.75" thickBot="1" x14ac:dyDescent="0.25">
      <c r="B64" s="353"/>
      <c r="C64" s="266"/>
      <c r="D64" s="267"/>
      <c r="E64" s="267"/>
      <c r="F64" s="268"/>
      <c r="G64" s="268"/>
      <c r="H64" s="268"/>
      <c r="I64" s="268"/>
      <c r="J64" s="268"/>
      <c r="K64" s="269"/>
      <c r="L64" s="268"/>
      <c r="M64" s="269"/>
      <c r="N64" s="268"/>
      <c r="O64" s="269"/>
      <c r="P64" s="268"/>
      <c r="Q64" s="269"/>
      <c r="R64" s="268"/>
      <c r="S64" s="269"/>
      <c r="T64" s="268"/>
      <c r="U64" s="269"/>
      <c r="V64" s="270"/>
      <c r="W64" s="269"/>
      <c r="X64" s="268"/>
      <c r="Y64" s="269"/>
      <c r="Z64" s="268"/>
      <c r="AA64" s="269"/>
      <c r="AB64" s="271"/>
      <c r="AC64" s="270"/>
      <c r="AD64" s="270"/>
      <c r="AE64" s="269"/>
      <c r="AF64" s="272"/>
      <c r="AG64" s="273"/>
      <c r="AH64" s="4"/>
      <c r="AJ64" s="30">
        <f>AG63</f>
        <v>4300</v>
      </c>
      <c r="AK64" s="30"/>
      <c r="AL64" s="30"/>
      <c r="AM64" s="30"/>
      <c r="AN64" s="30"/>
      <c r="AP64" s="15"/>
      <c r="AQ64" s="15"/>
    </row>
    <row r="65" spans="2:47" ht="15" x14ac:dyDescent="0.2">
      <c r="B65" s="353"/>
      <c r="C65" s="227" t="s">
        <v>206</v>
      </c>
      <c r="D65" s="258"/>
      <c r="E65" s="259"/>
      <c r="F65" s="303"/>
      <c r="G65" s="115"/>
      <c r="H65" s="115"/>
      <c r="I65" s="116" t="s">
        <v>86</v>
      </c>
      <c r="J65" s="117"/>
      <c r="K65" s="118" t="s">
        <v>87</v>
      </c>
      <c r="L65" s="119" t="s">
        <v>88</v>
      </c>
      <c r="M65" s="118" t="s">
        <v>87</v>
      </c>
      <c r="N65" s="119" t="s">
        <v>232</v>
      </c>
      <c r="O65" s="118" t="s">
        <v>87</v>
      </c>
      <c r="P65" s="120" t="s">
        <v>90</v>
      </c>
      <c r="Q65" s="118" t="s">
        <v>87</v>
      </c>
      <c r="R65" s="121" t="s">
        <v>91</v>
      </c>
      <c r="S65" s="124" t="s">
        <v>124</v>
      </c>
      <c r="T65" s="120" t="s">
        <v>92</v>
      </c>
      <c r="U65" s="118" t="s">
        <v>87</v>
      </c>
      <c r="V65" s="116" t="s">
        <v>93</v>
      </c>
      <c r="W65" s="118" t="s">
        <v>87</v>
      </c>
      <c r="X65" s="119" t="s">
        <v>94</v>
      </c>
      <c r="Y65" s="118" t="s">
        <v>87</v>
      </c>
      <c r="Z65" s="120" t="s">
        <v>95</v>
      </c>
      <c r="AA65" s="118" t="s">
        <v>87</v>
      </c>
      <c r="AB65" s="239" t="s">
        <v>96</v>
      </c>
      <c r="AC65" s="116" t="s">
        <v>97</v>
      </c>
      <c r="AD65" s="116" t="s">
        <v>233</v>
      </c>
      <c r="AE65" s="124" t="s">
        <v>87</v>
      </c>
      <c r="AF65" s="129"/>
      <c r="AG65" s="127" t="s">
        <v>99</v>
      </c>
      <c r="AJ65" s="31">
        <f>AG69</f>
        <v>4141</v>
      </c>
      <c r="AK65" s="31"/>
      <c r="AL65" s="214" t="s">
        <v>100</v>
      </c>
      <c r="AM65" s="214" t="s">
        <v>100</v>
      </c>
      <c r="AN65" s="214" t="s">
        <v>100</v>
      </c>
      <c r="AO65" s="214" t="s">
        <v>101</v>
      </c>
      <c r="AP65" s="214" t="s">
        <v>102</v>
      </c>
      <c r="AQ65" s="214" t="s">
        <v>103</v>
      </c>
      <c r="AU65" s="15"/>
    </row>
    <row r="66" spans="2:47" ht="15" x14ac:dyDescent="0.2">
      <c r="B66" s="353"/>
      <c r="C66" s="228" t="s">
        <v>104</v>
      </c>
      <c r="D66" s="257" t="s">
        <v>105</v>
      </c>
      <c r="E66" s="257" t="s">
        <v>106</v>
      </c>
      <c r="F66" s="254" t="s">
        <v>107</v>
      </c>
      <c r="G66" s="59" t="s">
        <v>108</v>
      </c>
      <c r="H66" s="246" t="s">
        <v>109</v>
      </c>
      <c r="I66" s="61" t="s">
        <v>110</v>
      </c>
      <c r="J66" s="61"/>
      <c r="K66" s="79"/>
      <c r="L66" s="63" t="s">
        <v>111</v>
      </c>
      <c r="M66" s="79"/>
      <c r="N66" s="63" t="s">
        <v>111</v>
      </c>
      <c r="O66" s="79"/>
      <c r="P66" s="64" t="s">
        <v>112</v>
      </c>
      <c r="Q66" s="79"/>
      <c r="R66" s="64" t="s">
        <v>112</v>
      </c>
      <c r="S66" s="64"/>
      <c r="T66" s="64" t="s">
        <v>111</v>
      </c>
      <c r="U66" s="79"/>
      <c r="V66" s="61" t="s">
        <v>112</v>
      </c>
      <c r="W66" s="79"/>
      <c r="X66" s="63" t="s">
        <v>112</v>
      </c>
      <c r="Y66" s="79"/>
      <c r="Z66" s="64" t="s">
        <v>111</v>
      </c>
      <c r="AA66" s="79"/>
      <c r="AB66" s="240" t="s">
        <v>111</v>
      </c>
      <c r="AC66" s="61" t="s">
        <v>111</v>
      </c>
      <c r="AD66" s="66" t="s">
        <v>113</v>
      </c>
      <c r="AE66" s="64"/>
      <c r="AF66" s="113"/>
      <c r="AG66" s="128" t="s">
        <v>114</v>
      </c>
      <c r="AJ66" s="31">
        <f>AG69</f>
        <v>4141</v>
      </c>
      <c r="AK66" s="31"/>
      <c r="AL66" s="215" t="s">
        <v>96</v>
      </c>
      <c r="AM66" s="215" t="s">
        <v>97</v>
      </c>
      <c r="AN66" s="215" t="s">
        <v>115</v>
      </c>
      <c r="AO66" s="216" t="s">
        <v>115</v>
      </c>
      <c r="AP66" s="216" t="s">
        <v>115</v>
      </c>
      <c r="AQ66" s="216" t="s">
        <v>115</v>
      </c>
      <c r="AU66" s="15"/>
    </row>
    <row r="67" spans="2:47" ht="15" x14ac:dyDescent="0.2">
      <c r="B67" s="353"/>
      <c r="C67" s="229"/>
      <c r="D67" s="68" t="s">
        <v>281</v>
      </c>
      <c r="E67" s="68" t="s">
        <v>294</v>
      </c>
      <c r="F67" s="249" t="s">
        <v>117</v>
      </c>
      <c r="G67" s="261"/>
      <c r="H67" s="140"/>
      <c r="I67" s="73">
        <v>11.7</v>
      </c>
      <c r="J67" s="73"/>
      <c r="K67" s="132">
        <f>INT(IF(J67="E",(IF((AND(I67&gt;10.99)*(I67&lt;14.21)),(14.3-I67)/0.1*10,(IF((AND(I67&gt;6)*(I67&lt;11.01)),(12.65-I67)/0.05*10,0))))+50,(IF((AND(I67&gt;10.99)*(I67&lt;14.21)),(14.3-I67)/0.1*10,(IF((AND(I67&gt;6)*(I67&lt;11.01)),(12.65-I67)/0.05*10,0))))))</f>
        <v>260</v>
      </c>
      <c r="L67" s="73">
        <v>2.8</v>
      </c>
      <c r="M67" s="132">
        <f>INT(IF(L67&lt;1,0,(L67-0.945)/0.055)*10)</f>
        <v>337</v>
      </c>
      <c r="N67" s="76"/>
      <c r="O67" s="132">
        <f>INT(IF(N67&lt;3,0,(N67-2.85)/0.15)*10)</f>
        <v>0</v>
      </c>
      <c r="P67" s="71"/>
      <c r="Q67" s="132">
        <f>INT(IF(P67&lt;5,0,(P67-4)/1)*10)</f>
        <v>0</v>
      </c>
      <c r="R67" s="72"/>
      <c r="S67" s="221">
        <f>INT(IF(R67&lt;30,0,(R67-27)/3)*10)</f>
        <v>0</v>
      </c>
      <c r="T67" s="73"/>
      <c r="U67" s="132">
        <f>INT(IF(T67&lt;2.2,0,(T67-2.135)/0.065)*10)</f>
        <v>0</v>
      </c>
      <c r="V67" s="72"/>
      <c r="W67" s="132">
        <f>INT(IF(V67&lt;5,0,(V67-4.3)/0.7)*10)</f>
        <v>0</v>
      </c>
      <c r="X67" s="59"/>
      <c r="Y67" s="132">
        <f>INT(IF(X67&lt;10,0,(X67-9)/1)*10)</f>
        <v>0</v>
      </c>
      <c r="Z67" s="73">
        <v>15.7</v>
      </c>
      <c r="AA67" s="132">
        <f>INT(IF(Z67&lt;5,0,(Z67-4.25)/0.75)*10)</f>
        <v>152</v>
      </c>
      <c r="AB67" s="238"/>
      <c r="AC67" s="71"/>
      <c r="AD67" s="74"/>
      <c r="AE67" s="200">
        <f>IF(AF67="ANO",(MAX(AL67:AN67)),0)</f>
        <v>0</v>
      </c>
      <c r="AF67" s="205" t="str">
        <f>IF(AND(ISNUMBER(AB67))*((ISNUMBER(AC67)))*(((ISNUMBER(AD67)))),"NE",IF(AND(ISNUMBER(AB67))*((ISNUMBER(AC67))),"NE",IF(AND(ISNUMBER(AB67))*((ISNUMBER(AD67))),"NE",IF(AND(ISNUMBER(AC67))*((ISNUMBER(AD67))),"NE",IF(AND(AB67="")*((AC67=""))*(((AD67=""))),"NE","ANO")))))</f>
        <v>NE</v>
      </c>
      <c r="AG67" s="130">
        <f>SUM(K67+M67+O67+Q67+S67+U67+W67+Y67+AA67+AE67)</f>
        <v>749</v>
      </c>
      <c r="AJ67" s="39">
        <f>AG69</f>
        <v>4141</v>
      </c>
      <c r="AK67" s="39"/>
      <c r="AL67" s="195">
        <f>INT(IF(AB67&lt;25,0,(AB67-23.5)/1.5)*10)</f>
        <v>0</v>
      </c>
      <c r="AM67" s="195">
        <f>INT(IF(AC67&lt;120,0,(AC67-117.6)/2.4)*10)</f>
        <v>0</v>
      </c>
      <c r="AN67" s="195">
        <f>INT(IF(AO67&gt;=441,0,(442.5-AO67)/2.5)*10)</f>
        <v>0</v>
      </c>
      <c r="AO67" s="217" t="str">
        <f>IF(AND(AP67=0,AQ67=0),"",AP67*60+AQ67)</f>
        <v/>
      </c>
      <c r="AP67" s="217">
        <f>HOUR(AD67)</f>
        <v>0</v>
      </c>
      <c r="AQ67" s="217">
        <f>MINUTE(AD67)</f>
        <v>0</v>
      </c>
      <c r="AT67" s="151">
        <f>D65</f>
        <v>0</v>
      </c>
      <c r="AU67" s="150" t="str">
        <f>IF(A67="A","QD","")</f>
        <v/>
      </c>
    </row>
    <row r="68" spans="2:47" ht="15" x14ac:dyDescent="0.2">
      <c r="B68" s="353">
        <v>8</v>
      </c>
      <c r="C68" s="229"/>
      <c r="D68" s="75" t="s">
        <v>295</v>
      </c>
      <c r="E68" s="75" t="s">
        <v>296</v>
      </c>
      <c r="F68" s="250" t="s">
        <v>118</v>
      </c>
      <c r="G68" s="261"/>
      <c r="H68" s="281">
        <f>SUM(G68-G67)</f>
        <v>0</v>
      </c>
      <c r="I68" s="69">
        <v>8.4</v>
      </c>
      <c r="J68" s="69"/>
      <c r="K68" s="132">
        <f>INT(IF(J68="E",(IF((AND(I68&gt;10.99)*(I68&lt;14.21)),(14.3-I68)/0.1*10,(IF((AND(I68&gt;6)*(I68&lt;11.01)),(12.65-I68)/0.05*10,0))))+50,(IF((AND(I68&gt;10.99)*(I68&lt;14.21)),(14.3-I68)/0.1*10,(IF((AND(I68&gt;6)*(I68&lt;11.01)),(12.65-I68)/0.05*10,0))))))</f>
        <v>850</v>
      </c>
      <c r="L68" s="69">
        <v>4.62</v>
      </c>
      <c r="M68" s="132">
        <f>INT(IF(L68&lt;1,0,(L68-0.945)/0.055)*10)</f>
        <v>668</v>
      </c>
      <c r="N68" s="70">
        <v>12.28</v>
      </c>
      <c r="O68" s="132">
        <f>INT(IF(N68&lt;3,0,(N68-2.85)/0.15)*10)</f>
        <v>628</v>
      </c>
      <c r="P68" s="71"/>
      <c r="Q68" s="132">
        <f>INT(IF(P68&lt;5,0,(P68-4)/1)*10)</f>
        <v>0</v>
      </c>
      <c r="R68" s="72"/>
      <c r="S68" s="221">
        <f>INT(IF(R68&lt;30,0,(R68-27)/3)*10)</f>
        <v>0</v>
      </c>
      <c r="T68" s="69"/>
      <c r="U68" s="132">
        <f>INT(IF(T68&lt;2.2,0,(T68-2.135)/0.065)*10)</f>
        <v>0</v>
      </c>
      <c r="V68" s="72"/>
      <c r="W68" s="132">
        <f>INT(IF(V68&lt;5,0,(V68-4.3)/0.7)*10)</f>
        <v>0</v>
      </c>
      <c r="X68" s="59"/>
      <c r="Y68" s="132">
        <f>INT(IF(X68&lt;10,0,(X68-9)/1)*10)</f>
        <v>0</v>
      </c>
      <c r="Z68" s="73"/>
      <c r="AA68" s="132">
        <f>INT(IF(Z68&lt;5,0,(Z68-4.25)/0.75)*10)</f>
        <v>0</v>
      </c>
      <c r="AB68" s="238"/>
      <c r="AC68" s="71"/>
      <c r="AD68" s="87">
        <v>9.0972222222222218E-2</v>
      </c>
      <c r="AE68" s="200">
        <f>IF(AF68="ANO",(MAX(AL68:AN68)),0)</f>
        <v>1246</v>
      </c>
      <c r="AF68" s="205" t="str">
        <f>IF(AND(ISNUMBER(AB68))*((ISNUMBER(AC68)))*(((ISNUMBER(AD68)))),"NE",IF(AND(ISNUMBER(AB68))*((ISNUMBER(AC68))),"NE",IF(AND(ISNUMBER(AB68))*((ISNUMBER(AD68))),"NE",IF(AND(ISNUMBER(AC68))*((ISNUMBER(AD68))),"NE",IF(AND(AB68="")*((AC68=""))*(((AD68=""))),"NE","ANO")))))</f>
        <v>ANO</v>
      </c>
      <c r="AG68" s="131">
        <f>SUM(K68+M68+O68+Q68+S68+U68+W68+Y68+AA68+AE68)</f>
        <v>3392</v>
      </c>
      <c r="AJ68" s="39">
        <f>AG69</f>
        <v>4141</v>
      </c>
      <c r="AK68" s="39"/>
      <c r="AL68" s="195">
        <f>INT(IF(AB68&lt;25,0,(AB68-23.5)/1.5)*10)</f>
        <v>0</v>
      </c>
      <c r="AM68" s="195">
        <f>INT(IF(AC68&lt;120,0,(AC68-117.6)/2.4)*10)</f>
        <v>0</v>
      </c>
      <c r="AN68" s="195">
        <f>INT(IF(AO68&gt;=441,0,(442.5-AO68)/2.5)*10)</f>
        <v>1246</v>
      </c>
      <c r="AO68" s="217">
        <f>IF(AND(AP68=0,AQ68=0),"",AP68*60+AQ68)</f>
        <v>131</v>
      </c>
      <c r="AP68" s="217">
        <f>HOUR(AD68)</f>
        <v>2</v>
      </c>
      <c r="AQ68" s="217">
        <f>MINUTE(AD68)</f>
        <v>11</v>
      </c>
      <c r="AT68" s="151">
        <f>D65</f>
        <v>0</v>
      </c>
      <c r="AU68" s="150" t="str">
        <f>IF(A68="A","QD","")</f>
        <v/>
      </c>
    </row>
    <row r="69" spans="2:47" ht="15.75" thickBot="1" x14ac:dyDescent="0.25">
      <c r="B69" s="353"/>
      <c r="C69" s="230"/>
      <c r="D69" s="77"/>
      <c r="E69" s="77"/>
      <c r="F69" s="252"/>
      <c r="G69" s="77"/>
      <c r="H69" s="77"/>
      <c r="I69" s="77"/>
      <c r="J69" s="77"/>
      <c r="K69" s="80"/>
      <c r="L69" s="80"/>
      <c r="M69" s="80"/>
      <c r="N69" s="80"/>
      <c r="O69" s="80"/>
      <c r="P69" s="80"/>
      <c r="Q69" s="80"/>
      <c r="R69" s="80"/>
      <c r="S69" s="80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155" t="s">
        <v>119</v>
      </c>
      <c r="AF69" s="156"/>
      <c r="AG69" s="157">
        <f>SUM(AG67:AG68)</f>
        <v>4141</v>
      </c>
      <c r="AJ69" s="30">
        <f>AG69</f>
        <v>4141</v>
      </c>
      <c r="AK69" s="30"/>
      <c r="AL69" s="30"/>
      <c r="AM69" s="30"/>
      <c r="AN69" s="30"/>
      <c r="AP69" s="15"/>
      <c r="AQ69" s="18"/>
      <c r="AT69" s="20"/>
      <c r="AU69" s="20"/>
    </row>
    <row r="70" spans="2:47" ht="15.75" thickBot="1" x14ac:dyDescent="0.25">
      <c r="B70" s="353"/>
      <c r="C70" s="266"/>
      <c r="D70" s="267"/>
      <c r="E70" s="267"/>
      <c r="F70" s="268"/>
      <c r="G70" s="268"/>
      <c r="H70" s="268"/>
      <c r="I70" s="268"/>
      <c r="J70" s="268"/>
      <c r="K70" s="269"/>
      <c r="L70" s="268"/>
      <c r="M70" s="269"/>
      <c r="N70" s="268"/>
      <c r="O70" s="269"/>
      <c r="P70" s="268"/>
      <c r="Q70" s="269"/>
      <c r="R70" s="268"/>
      <c r="S70" s="269"/>
      <c r="T70" s="268"/>
      <c r="U70" s="269"/>
      <c r="V70" s="270"/>
      <c r="W70" s="269"/>
      <c r="X70" s="268"/>
      <c r="Y70" s="269"/>
      <c r="Z70" s="268"/>
      <c r="AA70" s="269"/>
      <c r="AB70" s="271"/>
      <c r="AC70" s="270"/>
      <c r="AD70" s="270"/>
      <c r="AE70" s="269"/>
      <c r="AF70" s="272"/>
      <c r="AG70" s="273"/>
      <c r="AJ70" s="30">
        <f>AG69</f>
        <v>4141</v>
      </c>
      <c r="AK70" s="30"/>
      <c r="AL70" s="30"/>
      <c r="AM70" s="30"/>
      <c r="AN70" s="30"/>
      <c r="AP70" s="15"/>
      <c r="AQ70" s="15"/>
      <c r="AT70" s="15"/>
      <c r="AU70" s="15"/>
    </row>
    <row r="71" spans="2:47" ht="15" x14ac:dyDescent="0.2">
      <c r="B71" s="353"/>
      <c r="C71" s="227" t="s">
        <v>173</v>
      </c>
      <c r="D71" s="243"/>
      <c r="E71" s="245"/>
      <c r="F71" s="304"/>
      <c r="G71" s="115"/>
      <c r="H71" s="115"/>
      <c r="I71" s="116" t="s">
        <v>86</v>
      </c>
      <c r="J71" s="117"/>
      <c r="K71" s="118" t="s">
        <v>87</v>
      </c>
      <c r="L71" s="119" t="s">
        <v>88</v>
      </c>
      <c r="M71" s="118" t="s">
        <v>87</v>
      </c>
      <c r="N71" s="119" t="s">
        <v>232</v>
      </c>
      <c r="O71" s="118" t="s">
        <v>87</v>
      </c>
      <c r="P71" s="120" t="s">
        <v>90</v>
      </c>
      <c r="Q71" s="118" t="s">
        <v>87</v>
      </c>
      <c r="R71" s="121" t="s">
        <v>91</v>
      </c>
      <c r="S71" s="124" t="s">
        <v>124</v>
      </c>
      <c r="T71" s="120" t="s">
        <v>92</v>
      </c>
      <c r="U71" s="118" t="s">
        <v>87</v>
      </c>
      <c r="V71" s="116" t="s">
        <v>93</v>
      </c>
      <c r="W71" s="118" t="s">
        <v>87</v>
      </c>
      <c r="X71" s="119" t="s">
        <v>94</v>
      </c>
      <c r="Y71" s="118" t="s">
        <v>87</v>
      </c>
      <c r="Z71" s="120" t="s">
        <v>95</v>
      </c>
      <c r="AA71" s="118" t="s">
        <v>87</v>
      </c>
      <c r="AB71" s="239" t="s">
        <v>96</v>
      </c>
      <c r="AC71" s="116" t="s">
        <v>97</v>
      </c>
      <c r="AD71" s="116" t="s">
        <v>233</v>
      </c>
      <c r="AE71" s="124" t="s">
        <v>87</v>
      </c>
      <c r="AF71" s="129"/>
      <c r="AG71" s="127" t="s">
        <v>99</v>
      </c>
      <c r="AJ71" s="31">
        <f>AG75</f>
        <v>4093</v>
      </c>
      <c r="AK71" s="31"/>
      <c r="AL71" s="214" t="s">
        <v>100</v>
      </c>
      <c r="AM71" s="214" t="s">
        <v>100</v>
      </c>
      <c r="AN71" s="214" t="s">
        <v>100</v>
      </c>
      <c r="AO71" s="214" t="s">
        <v>101</v>
      </c>
      <c r="AP71" s="214" t="s">
        <v>102</v>
      </c>
      <c r="AQ71" s="214" t="s">
        <v>103</v>
      </c>
      <c r="AT71" s="17"/>
      <c r="AU71" s="16"/>
    </row>
    <row r="72" spans="2:47" ht="15" x14ac:dyDescent="0.2">
      <c r="B72" s="353"/>
      <c r="C72" s="228" t="s">
        <v>104</v>
      </c>
      <c r="D72" s="257" t="s">
        <v>105</v>
      </c>
      <c r="E72" s="257" t="s">
        <v>106</v>
      </c>
      <c r="F72" s="254" t="s">
        <v>107</v>
      </c>
      <c r="G72" s="59" t="s">
        <v>108</v>
      </c>
      <c r="H72" s="246" t="s">
        <v>109</v>
      </c>
      <c r="I72" s="61" t="s">
        <v>110</v>
      </c>
      <c r="J72" s="61"/>
      <c r="K72" s="79"/>
      <c r="L72" s="63" t="s">
        <v>111</v>
      </c>
      <c r="M72" s="79"/>
      <c r="N72" s="63" t="s">
        <v>111</v>
      </c>
      <c r="O72" s="79"/>
      <c r="P72" s="64" t="s">
        <v>112</v>
      </c>
      <c r="Q72" s="79"/>
      <c r="R72" s="64" t="s">
        <v>112</v>
      </c>
      <c r="S72" s="64"/>
      <c r="T72" s="64" t="s">
        <v>111</v>
      </c>
      <c r="U72" s="79"/>
      <c r="V72" s="61" t="s">
        <v>112</v>
      </c>
      <c r="W72" s="79"/>
      <c r="X72" s="63" t="s">
        <v>112</v>
      </c>
      <c r="Y72" s="79"/>
      <c r="Z72" s="64" t="s">
        <v>111</v>
      </c>
      <c r="AA72" s="79"/>
      <c r="AB72" s="240" t="s">
        <v>111</v>
      </c>
      <c r="AC72" s="61" t="s">
        <v>111</v>
      </c>
      <c r="AD72" s="66" t="s">
        <v>113</v>
      </c>
      <c r="AE72" s="64"/>
      <c r="AF72" s="113"/>
      <c r="AG72" s="128" t="s">
        <v>114</v>
      </c>
      <c r="AJ72" s="31">
        <f>AG75</f>
        <v>4093</v>
      </c>
      <c r="AK72" s="31"/>
      <c r="AL72" s="215" t="s">
        <v>96</v>
      </c>
      <c r="AM72" s="215" t="s">
        <v>97</v>
      </c>
      <c r="AN72" s="215" t="s">
        <v>115</v>
      </c>
      <c r="AO72" s="216" t="s">
        <v>115</v>
      </c>
      <c r="AP72" s="216" t="s">
        <v>115</v>
      </c>
      <c r="AQ72" s="216" t="s">
        <v>115</v>
      </c>
      <c r="AT72" s="17"/>
      <c r="AU72" s="16"/>
    </row>
    <row r="73" spans="2:47" ht="15" x14ac:dyDescent="0.2">
      <c r="B73" s="353"/>
      <c r="C73" s="229"/>
      <c r="D73" s="68" t="s">
        <v>255</v>
      </c>
      <c r="E73" s="68" t="s">
        <v>270</v>
      </c>
      <c r="F73" s="249" t="s">
        <v>117</v>
      </c>
      <c r="G73" s="261"/>
      <c r="H73" s="140"/>
      <c r="I73" s="73">
        <v>10.199999999999999</v>
      </c>
      <c r="J73" s="73"/>
      <c r="K73" s="132">
        <f>INT(IF(J73="E",(IF((AND(I73&gt;10.99)*(I73&lt;14.21)),(14.3-I73)/0.1*10,(IF((AND(I73&gt;6)*(I73&lt;11.01)),(12.65-I73)/0.05*10,0))))+50,(IF((AND(I73&gt;10.99)*(I73&lt;14.21)),(14.3-I73)/0.1*10,(IF((AND(I73&gt;6)*(I73&lt;11.01)),(12.65-I73)/0.05*10,0))))))</f>
        <v>490</v>
      </c>
      <c r="L73" s="73">
        <v>3.3</v>
      </c>
      <c r="M73" s="132">
        <f>INT(IF(L73&lt;1,0,(L73-0.945)/0.055)*10)</f>
        <v>428</v>
      </c>
      <c r="N73" s="76"/>
      <c r="O73" s="132">
        <f>INT(IF(N73&lt;3,0,(N73-2.85)/0.15)*10)</f>
        <v>0</v>
      </c>
      <c r="P73" s="71"/>
      <c r="Q73" s="132">
        <f>INT(IF(P73&lt;5,0,(P73-4)/1)*10)</f>
        <v>0</v>
      </c>
      <c r="R73" s="72"/>
      <c r="S73" s="221">
        <f>INT(IF(R73&lt;30,0,(R73-27)/3)*10)</f>
        <v>0</v>
      </c>
      <c r="T73" s="73"/>
      <c r="U73" s="132">
        <f>INT(IF(T73&lt;2.2,0,(T73-2.135)/0.065)*10)</f>
        <v>0</v>
      </c>
      <c r="V73" s="72"/>
      <c r="W73" s="132">
        <f>INT(IF(V73&lt;5,0,(V73-4.3)/0.7)*10)</f>
        <v>0</v>
      </c>
      <c r="X73" s="59"/>
      <c r="Y73" s="132">
        <f>INT(IF(X73&lt;10,0,(X73-9)/1)*10)</f>
        <v>0</v>
      </c>
      <c r="Z73" s="73">
        <v>25.8</v>
      </c>
      <c r="AA73" s="132">
        <f>INT(IF(Z73&lt;5,0,(Z73-4.25)/0.75)*10)</f>
        <v>287</v>
      </c>
      <c r="AB73" s="238"/>
      <c r="AC73" s="71"/>
      <c r="AD73" s="74"/>
      <c r="AE73" s="200">
        <f>IF(AF73="ANO",(MAX(AL73:AN73)),0)</f>
        <v>0</v>
      </c>
      <c r="AF73" s="205" t="str">
        <f>IF(AND(ISNUMBER(AB73))*((ISNUMBER(AC73)))*(((ISNUMBER(AD73)))),"NE",IF(AND(ISNUMBER(AB73))*((ISNUMBER(AC73))),"NE",IF(AND(ISNUMBER(AB73))*((ISNUMBER(AD73))),"NE",IF(AND(ISNUMBER(AC73))*((ISNUMBER(AD73))),"NE",IF(AND(AB73="")*((AC73=""))*(((AD73=""))),"NE","ANO")))))</f>
        <v>NE</v>
      </c>
      <c r="AG73" s="130">
        <f>SUM(K73+M73+O73+Q73+S73+U73+W73+Y73+AA73+AE73)</f>
        <v>1205</v>
      </c>
      <c r="AJ73" s="39">
        <f>AG75</f>
        <v>4093</v>
      </c>
      <c r="AK73" s="39"/>
      <c r="AL73" s="195">
        <f>INT(IF(AB73&lt;25,0,(AB73-23.5)/1.5)*10)</f>
        <v>0</v>
      </c>
      <c r="AM73" s="195">
        <f>INT(IF(AC73&lt;120,0,(AC73-117.6)/2.4)*10)</f>
        <v>0</v>
      </c>
      <c r="AN73" s="195">
        <f>INT(IF(AO73&gt;=441,0,(442.5-AO73)/2.5)*10)</f>
        <v>0</v>
      </c>
      <c r="AO73" s="217" t="str">
        <f>IF(AND(AP73=0,AQ73=0),"",AP73*60+AQ73)</f>
        <v/>
      </c>
      <c r="AP73" s="217">
        <f>HOUR(AD73)</f>
        <v>0</v>
      </c>
      <c r="AQ73" s="217">
        <f>MINUTE(AD73)</f>
        <v>0</v>
      </c>
      <c r="AT73" s="151">
        <f>D71</f>
        <v>0</v>
      </c>
      <c r="AU73" s="150" t="str">
        <f>IF(A73="A","QD","")</f>
        <v/>
      </c>
    </row>
    <row r="74" spans="2:47" ht="15" x14ac:dyDescent="0.2">
      <c r="B74" s="353">
        <v>9</v>
      </c>
      <c r="C74" s="229"/>
      <c r="D74" s="75" t="s">
        <v>271</v>
      </c>
      <c r="E74" s="75" t="s">
        <v>270</v>
      </c>
      <c r="F74" s="250" t="s">
        <v>118</v>
      </c>
      <c r="G74" s="261"/>
      <c r="H74" s="281">
        <f>SUM(G74-G73)</f>
        <v>0</v>
      </c>
      <c r="I74" s="69">
        <v>9.4</v>
      </c>
      <c r="J74" s="69"/>
      <c r="K74" s="132">
        <f>INT(IF(J74="E",(IF((AND(I74&gt;10.99)*(I74&lt;14.21)),(14.3-I74)/0.1*10,(IF((AND(I74&gt;6)*(I74&lt;11.01)),(12.65-I74)/0.05*10,0))))+50,(IF((AND(I74&gt;10.99)*(I74&lt;14.21)),(14.3-I74)/0.1*10,(IF((AND(I74&gt;6)*(I74&lt;11.01)),(12.65-I74)/0.05*10,0))))))</f>
        <v>650</v>
      </c>
      <c r="L74" s="69">
        <v>3.8</v>
      </c>
      <c r="M74" s="132">
        <f>INT(IF(L74&lt;1,0,(L74-0.945)/0.055)*10)</f>
        <v>519</v>
      </c>
      <c r="N74" s="70">
        <v>10.73</v>
      </c>
      <c r="O74" s="132">
        <f>INT(IF(N74&lt;3,0,(N74-2.85)/0.15)*10)</f>
        <v>525</v>
      </c>
      <c r="P74" s="71"/>
      <c r="Q74" s="132">
        <f>INT(IF(P74&lt;5,0,(P74-4)/1)*10)</f>
        <v>0</v>
      </c>
      <c r="R74" s="72"/>
      <c r="S74" s="221">
        <f>INT(IF(R74&lt;30,0,(R74-27)/3)*10)</f>
        <v>0</v>
      </c>
      <c r="T74" s="69"/>
      <c r="U74" s="132">
        <f>INT(IF(T74&lt;2.2,0,(T74-2.135)/0.065)*10)</f>
        <v>0</v>
      </c>
      <c r="V74" s="72"/>
      <c r="W74" s="132">
        <f>INT(IF(V74&lt;5,0,(V74-4.3)/0.7)*10)</f>
        <v>0</v>
      </c>
      <c r="X74" s="59"/>
      <c r="Y74" s="132">
        <f>INT(IF(X74&lt;10,0,(X74-9)/1)*10)</f>
        <v>0</v>
      </c>
      <c r="Z74" s="73"/>
      <c r="AA74" s="132">
        <f>INT(IF(Z74&lt;5,0,(Z74-4.25)/0.75)*10)</f>
        <v>0</v>
      </c>
      <c r="AB74" s="238"/>
      <c r="AC74" s="71"/>
      <c r="AD74" s="87">
        <v>9.9999999999999992E-2</v>
      </c>
      <c r="AE74" s="200">
        <f>IF(AF74="ANO",(MAX(AL74:AN74)),0)</f>
        <v>1194</v>
      </c>
      <c r="AF74" s="205" t="str">
        <f>IF(AND(ISNUMBER(AB74))*((ISNUMBER(AC74)))*(((ISNUMBER(AD74)))),"NE",IF(AND(ISNUMBER(AB74))*((ISNUMBER(AC74))),"NE",IF(AND(ISNUMBER(AB74))*((ISNUMBER(AD74))),"NE",IF(AND(ISNUMBER(AC74))*((ISNUMBER(AD74))),"NE",IF(AND(AB74="")*((AC74=""))*(((AD74=""))),"NE","ANO")))))</f>
        <v>ANO</v>
      </c>
      <c r="AG74" s="131">
        <f>SUM(K74+M74+O74+Q74+S74+U74+W74+Y74+AA74+AE74)</f>
        <v>2888</v>
      </c>
      <c r="AJ74" s="39">
        <f>AG75</f>
        <v>4093</v>
      </c>
      <c r="AK74" s="39"/>
      <c r="AL74" s="195">
        <f>INT(IF(AB74&lt;25,0,(AB74-23.5)/1.5)*10)</f>
        <v>0</v>
      </c>
      <c r="AM74" s="195">
        <f>INT(IF(AC74&lt;120,0,(AC74-117.6)/2.4)*10)</f>
        <v>0</v>
      </c>
      <c r="AN74" s="195">
        <f>INT(IF(AO74&gt;=441,0,(442.5-AO74)/2.5)*10)</f>
        <v>1194</v>
      </c>
      <c r="AO74" s="217">
        <f>IF(AND(AP74=0,AQ74=0),"",AP74*60+AQ74)</f>
        <v>144</v>
      </c>
      <c r="AP74" s="217">
        <f>HOUR(AD74)</f>
        <v>2</v>
      </c>
      <c r="AQ74" s="217">
        <f>MINUTE(AD74)</f>
        <v>24</v>
      </c>
      <c r="AT74" s="151">
        <f>D71</f>
        <v>0</v>
      </c>
      <c r="AU74" s="150" t="str">
        <f>IF(A74="A","QD","")</f>
        <v/>
      </c>
    </row>
    <row r="75" spans="2:47" ht="15.75" thickBot="1" x14ac:dyDescent="0.25">
      <c r="B75" s="353"/>
      <c r="C75" s="230"/>
      <c r="D75" s="77"/>
      <c r="E75" s="77"/>
      <c r="F75" s="253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155" t="s">
        <v>119</v>
      </c>
      <c r="AF75" s="156"/>
      <c r="AG75" s="157">
        <f>SUM(AG73:AG74)</f>
        <v>4093</v>
      </c>
      <c r="AJ75" s="30">
        <f>AG75</f>
        <v>4093</v>
      </c>
      <c r="AK75" s="30"/>
      <c r="AL75" s="30"/>
      <c r="AM75" s="30"/>
      <c r="AN75" s="30"/>
      <c r="AP75" s="15"/>
      <c r="AQ75" s="18"/>
      <c r="AT75" s="20"/>
      <c r="AU75" s="20"/>
    </row>
    <row r="76" spans="2:47" ht="15.75" thickBot="1" x14ac:dyDescent="0.25">
      <c r="B76" s="353"/>
      <c r="C76" s="266"/>
      <c r="D76" s="267"/>
      <c r="E76" s="267"/>
      <c r="F76" s="268"/>
      <c r="G76" s="268"/>
      <c r="H76" s="268"/>
      <c r="I76" s="268"/>
      <c r="J76" s="268"/>
      <c r="K76" s="269"/>
      <c r="L76" s="268"/>
      <c r="M76" s="269"/>
      <c r="N76" s="268"/>
      <c r="O76" s="269"/>
      <c r="P76" s="268"/>
      <c r="Q76" s="269"/>
      <c r="R76" s="268"/>
      <c r="S76" s="269"/>
      <c r="T76" s="268"/>
      <c r="U76" s="269"/>
      <c r="V76" s="270"/>
      <c r="W76" s="269"/>
      <c r="X76" s="268"/>
      <c r="Y76" s="269"/>
      <c r="Z76" s="268"/>
      <c r="AA76" s="269"/>
      <c r="AB76" s="271"/>
      <c r="AC76" s="270"/>
      <c r="AD76" s="270"/>
      <c r="AE76" s="269"/>
      <c r="AF76" s="272"/>
      <c r="AG76" s="273"/>
      <c r="AJ76" s="30">
        <f>AG75</f>
        <v>4093</v>
      </c>
      <c r="AK76" s="30"/>
      <c r="AL76" s="30"/>
      <c r="AM76" s="30"/>
      <c r="AN76" s="30"/>
      <c r="AP76" s="15"/>
      <c r="AQ76" s="15"/>
      <c r="AT76" s="15"/>
      <c r="AU76" s="15"/>
    </row>
    <row r="77" spans="2:47" ht="15" x14ac:dyDescent="0.2">
      <c r="B77" s="353"/>
      <c r="C77" s="227" t="s">
        <v>194</v>
      </c>
      <c r="D77" s="243"/>
      <c r="E77" s="245"/>
      <c r="F77" s="303"/>
      <c r="G77" s="115"/>
      <c r="H77" s="115"/>
      <c r="I77" s="116" t="s">
        <v>86</v>
      </c>
      <c r="J77" s="117"/>
      <c r="K77" s="118" t="s">
        <v>87</v>
      </c>
      <c r="L77" s="119" t="s">
        <v>88</v>
      </c>
      <c r="M77" s="118" t="s">
        <v>87</v>
      </c>
      <c r="N77" s="119" t="s">
        <v>232</v>
      </c>
      <c r="O77" s="118" t="s">
        <v>87</v>
      </c>
      <c r="P77" s="120" t="s">
        <v>90</v>
      </c>
      <c r="Q77" s="118" t="s">
        <v>87</v>
      </c>
      <c r="R77" s="121" t="s">
        <v>91</v>
      </c>
      <c r="S77" s="118" t="s">
        <v>87</v>
      </c>
      <c r="T77" s="120" t="s">
        <v>92</v>
      </c>
      <c r="U77" s="118" t="s">
        <v>87</v>
      </c>
      <c r="V77" s="116" t="s">
        <v>93</v>
      </c>
      <c r="W77" s="118" t="s">
        <v>87</v>
      </c>
      <c r="X77" s="119" t="s">
        <v>94</v>
      </c>
      <c r="Y77" s="118" t="s">
        <v>87</v>
      </c>
      <c r="Z77" s="120" t="s">
        <v>95</v>
      </c>
      <c r="AA77" s="118" t="s">
        <v>87</v>
      </c>
      <c r="AB77" s="239" t="s">
        <v>96</v>
      </c>
      <c r="AC77" s="116" t="s">
        <v>97</v>
      </c>
      <c r="AD77" s="116" t="s">
        <v>233</v>
      </c>
      <c r="AE77" s="124" t="s">
        <v>87</v>
      </c>
      <c r="AF77" s="129"/>
      <c r="AG77" s="127" t="s">
        <v>99</v>
      </c>
      <c r="AJ77" s="31">
        <f>AG81</f>
        <v>4011</v>
      </c>
      <c r="AK77" s="31"/>
      <c r="AL77" s="214" t="s">
        <v>100</v>
      </c>
      <c r="AM77" s="214" t="s">
        <v>100</v>
      </c>
      <c r="AN77" s="214" t="s">
        <v>100</v>
      </c>
      <c r="AO77" s="214" t="s">
        <v>101</v>
      </c>
      <c r="AP77" s="214" t="s">
        <v>102</v>
      </c>
      <c r="AQ77" s="214" t="s">
        <v>103</v>
      </c>
      <c r="AT77" s="15"/>
    </row>
    <row r="78" spans="2:47" ht="15" x14ac:dyDescent="0.2">
      <c r="B78" s="353"/>
      <c r="C78" s="228" t="s">
        <v>104</v>
      </c>
      <c r="D78" s="257" t="s">
        <v>105</v>
      </c>
      <c r="E78" s="257" t="s">
        <v>106</v>
      </c>
      <c r="F78" s="254" t="s">
        <v>107</v>
      </c>
      <c r="G78" s="59" t="s">
        <v>108</v>
      </c>
      <c r="H78" s="246" t="s">
        <v>109</v>
      </c>
      <c r="I78" s="61" t="s">
        <v>110</v>
      </c>
      <c r="J78" s="61"/>
      <c r="K78" s="79"/>
      <c r="L78" s="63" t="s">
        <v>111</v>
      </c>
      <c r="M78" s="79"/>
      <c r="N78" s="63" t="s">
        <v>111</v>
      </c>
      <c r="O78" s="79"/>
      <c r="P78" s="64" t="s">
        <v>112</v>
      </c>
      <c r="Q78" s="79"/>
      <c r="R78" s="64" t="s">
        <v>112</v>
      </c>
      <c r="S78" s="79"/>
      <c r="T78" s="64" t="s">
        <v>111</v>
      </c>
      <c r="U78" s="79"/>
      <c r="V78" s="61" t="s">
        <v>112</v>
      </c>
      <c r="W78" s="79"/>
      <c r="X78" s="63" t="s">
        <v>112</v>
      </c>
      <c r="Y78" s="79"/>
      <c r="Z78" s="64" t="s">
        <v>111</v>
      </c>
      <c r="AA78" s="79"/>
      <c r="AB78" s="240" t="s">
        <v>111</v>
      </c>
      <c r="AC78" s="61" t="s">
        <v>111</v>
      </c>
      <c r="AD78" s="66" t="s">
        <v>113</v>
      </c>
      <c r="AE78" s="64"/>
      <c r="AF78" s="113"/>
      <c r="AG78" s="128" t="s">
        <v>114</v>
      </c>
      <c r="AJ78" s="31">
        <f>AG81</f>
        <v>4011</v>
      </c>
      <c r="AK78" s="31"/>
      <c r="AL78" s="215" t="s">
        <v>96</v>
      </c>
      <c r="AM78" s="215" t="s">
        <v>97</v>
      </c>
      <c r="AN78" s="215" t="s">
        <v>115</v>
      </c>
      <c r="AO78" s="216" t="s">
        <v>115</v>
      </c>
      <c r="AP78" s="216" t="s">
        <v>115</v>
      </c>
      <c r="AQ78" s="216" t="s">
        <v>115</v>
      </c>
      <c r="AT78" s="15"/>
    </row>
    <row r="79" spans="2:47" ht="15" x14ac:dyDescent="0.2">
      <c r="B79" s="353"/>
      <c r="C79" s="229"/>
      <c r="D79" s="68" t="s">
        <v>252</v>
      </c>
      <c r="E79" s="68" t="s">
        <v>321</v>
      </c>
      <c r="F79" s="249" t="s">
        <v>117</v>
      </c>
      <c r="G79" s="261"/>
      <c r="H79" s="140"/>
      <c r="I79" s="73">
        <v>9.4</v>
      </c>
      <c r="J79" s="73"/>
      <c r="K79" s="132">
        <f>INT(IF(J79="E",(IF((AND(I79&gt;10.99)*(I79&lt;14.21)),(14.3-I79)/0.1*10,(IF((AND(I79&gt;6)*(I79&lt;11.01)),(12.65-I79)/0.05*10,0))))+50,(IF((AND(I79&gt;10.99)*(I79&lt;14.21)),(14.3-I79)/0.1*10,(IF((AND(I79&gt;6)*(I79&lt;11.01)),(12.65-I79)/0.05*10,0))))))</f>
        <v>650</v>
      </c>
      <c r="L79" s="73">
        <v>3.59</v>
      </c>
      <c r="M79" s="132">
        <f>INT(IF(L79&lt;1,0,(L79-0.945)/0.055)*10)</f>
        <v>480</v>
      </c>
      <c r="N79" s="76"/>
      <c r="O79" s="132">
        <f>INT(IF(N79&lt;3,0,(N79-2.85)/0.15)*10)</f>
        <v>0</v>
      </c>
      <c r="P79" s="71"/>
      <c r="Q79" s="132">
        <f>INT(IF(P79&lt;5,0,(P79-4)/1)*10)</f>
        <v>0</v>
      </c>
      <c r="R79" s="72"/>
      <c r="S79" s="221">
        <f>INT(IF(R79&lt;30,0,(R79-27)/3)*10)</f>
        <v>0</v>
      </c>
      <c r="T79" s="73"/>
      <c r="U79" s="132">
        <f>INT(IF(T79&lt;2.2,0,(T79-2.135)/0.065)*10)</f>
        <v>0</v>
      </c>
      <c r="V79" s="72"/>
      <c r="W79" s="132">
        <f>INT(IF(V79&lt;5,0,(V79-4.3)/0.7)*10)</f>
        <v>0</v>
      </c>
      <c r="X79" s="59"/>
      <c r="Y79" s="132">
        <f>INT(IF(X79&lt;10,0,(X79-9)/1)*10)</f>
        <v>0</v>
      </c>
      <c r="Z79" s="73">
        <v>24.8</v>
      </c>
      <c r="AA79" s="132">
        <f>INT(IF(Z79&lt;5,0,(Z79-4.25)/0.75)*10)</f>
        <v>274</v>
      </c>
      <c r="AB79" s="238"/>
      <c r="AC79" s="71"/>
      <c r="AD79" s="74"/>
      <c r="AE79" s="200">
        <f>IF(AF79="ANO",(MAX(AL79:AN79)),0)</f>
        <v>0</v>
      </c>
      <c r="AF79" s="205" t="str">
        <f>IF(AND(ISNUMBER(AB79))*((ISNUMBER(AC79)))*(((ISNUMBER(AD79)))),"NE",IF(AND(ISNUMBER(AB79))*((ISNUMBER(AC79))),"NE",IF(AND(ISNUMBER(AB79))*((ISNUMBER(AD79))),"NE",IF(AND(ISNUMBER(AC79))*((ISNUMBER(AD79))),"NE",IF(AND(AB79="")*((AC79=""))*(((AD79=""))),"NE","ANO")))))</f>
        <v>NE</v>
      </c>
      <c r="AG79" s="130">
        <f>SUM(K79+M79+O79+Q79+S79+U79+W79+Y79+AA79+AE79)</f>
        <v>1404</v>
      </c>
      <c r="AJ79" s="39">
        <f>AG81</f>
        <v>4011</v>
      </c>
      <c r="AK79" s="39"/>
      <c r="AL79" s="195">
        <f>INT(IF(AB79&lt;25,0,(AB79-23.5)/1.5)*10)</f>
        <v>0</v>
      </c>
      <c r="AM79" s="195">
        <f>INT(IF(AC79&lt;120,0,(AC79-117.6)/2.4)*10)</f>
        <v>0</v>
      </c>
      <c r="AN79" s="195">
        <f>INT(IF(AO79&gt;=441,0,(442.5-AO79)/2.5)*10)</f>
        <v>0</v>
      </c>
      <c r="AO79" s="217" t="str">
        <f>IF(AND(AP79=0,AQ79=0),"",AP79*60+AQ79)</f>
        <v/>
      </c>
      <c r="AP79" s="217">
        <f>HOUR(AD79)</f>
        <v>0</v>
      </c>
      <c r="AQ79" s="217">
        <f>MINUTE(AD79)</f>
        <v>0</v>
      </c>
      <c r="AT79" s="151">
        <f>D77</f>
        <v>0</v>
      </c>
      <c r="AU79" s="150" t="str">
        <f>IF(A79="A","QD","")</f>
        <v/>
      </c>
    </row>
    <row r="80" spans="2:47" ht="15" x14ac:dyDescent="0.2">
      <c r="B80" s="354">
        <v>1</v>
      </c>
      <c r="C80" s="229"/>
      <c r="D80" s="75" t="s">
        <v>322</v>
      </c>
      <c r="E80" s="75" t="s">
        <v>321</v>
      </c>
      <c r="F80" s="250" t="s">
        <v>118</v>
      </c>
      <c r="G80" s="261"/>
      <c r="H80" s="281">
        <f>SUM(G80-G79)</f>
        <v>0</v>
      </c>
      <c r="I80" s="69">
        <v>9.5</v>
      </c>
      <c r="J80" s="69"/>
      <c r="K80" s="132">
        <f>INT(IF(J80="E",(IF((AND(I80&gt;10.99)*(I80&lt;14.21)),(14.3-I80)/0.1*10,(IF((AND(I80&gt;6)*(I80&lt;11.01)),(12.65-I80)/0.05*10,0))))+50,(IF((AND(I80&gt;10.99)*(I80&lt;14.21)),(14.3-I80)/0.1*10,(IF((AND(I80&gt;6)*(I80&lt;11.01)),(12.65-I80)/0.05*10,0))))))</f>
        <v>630</v>
      </c>
      <c r="L80" s="69">
        <v>2.89</v>
      </c>
      <c r="M80" s="132">
        <f>INT(IF(L80&lt;1,0,(L80-0.945)/0.055)*10)</f>
        <v>353</v>
      </c>
      <c r="N80" s="70">
        <v>8.64</v>
      </c>
      <c r="O80" s="132">
        <f>INT(IF(N80&lt;3,0,(N80-2.85)/0.15)*10)</f>
        <v>386</v>
      </c>
      <c r="P80" s="71"/>
      <c r="Q80" s="132">
        <f>INT(IF(P80&lt;5,0,(P80-4)/1)*10)</f>
        <v>0</v>
      </c>
      <c r="R80" s="72"/>
      <c r="S80" s="221">
        <f>INT(IF(R80&lt;30,0,(R80-27)/3)*10)</f>
        <v>0</v>
      </c>
      <c r="T80" s="69"/>
      <c r="U80" s="132">
        <f>INT(IF(T80&lt;2.2,0,(T80-2.135)/0.065)*10)</f>
        <v>0</v>
      </c>
      <c r="V80" s="72"/>
      <c r="W80" s="132">
        <f>INT(IF(V80&lt;5,0,(V80-4.3)/0.7)*10)</f>
        <v>0</v>
      </c>
      <c r="X80" s="59"/>
      <c r="Y80" s="132">
        <f>INT(IF(X80&lt;10,0,(X80-9)/1)*10)</f>
        <v>0</v>
      </c>
      <c r="Z80" s="73"/>
      <c r="AA80" s="132">
        <f>INT(IF(Z80&lt;5,0,(Z80-4.25)/0.75)*10)</f>
        <v>0</v>
      </c>
      <c r="AB80" s="238"/>
      <c r="AC80" s="71"/>
      <c r="AD80" s="87">
        <v>9.2361111111111116E-2</v>
      </c>
      <c r="AE80" s="200">
        <f>IF(AF80="ANO",(MAX(AL80:AN80)),0)</f>
        <v>1238</v>
      </c>
      <c r="AF80" s="205" t="str">
        <f>IF(AND(ISNUMBER(AB80))*((ISNUMBER(AC80)))*(((ISNUMBER(AD80)))),"NE",IF(AND(ISNUMBER(AB80))*((ISNUMBER(AC80))),"NE",IF(AND(ISNUMBER(AB80))*((ISNUMBER(AD80))),"NE",IF(AND(ISNUMBER(AC80))*((ISNUMBER(AD80))),"NE",IF(AND(AB80="")*((AC80=""))*(((AD80=""))),"NE","ANO")))))</f>
        <v>ANO</v>
      </c>
      <c r="AG80" s="131">
        <f>SUM(K80+M80+O80+Q80+S80+U80+W80+Y80+AA80+AE80)</f>
        <v>2607</v>
      </c>
      <c r="AJ80" s="39">
        <f>AG81</f>
        <v>4011</v>
      </c>
      <c r="AK80" s="39"/>
      <c r="AL80" s="195">
        <f>INT(IF(AB80&lt;25,0,(AB80-23.5)/1.5)*10)</f>
        <v>0</v>
      </c>
      <c r="AM80" s="195">
        <f>INT(IF(AC80&lt;120,0,(AC80-117.6)/2.4)*10)</f>
        <v>0</v>
      </c>
      <c r="AN80" s="195">
        <f>INT(IF(AO80&gt;=441,0,(442.5-AO80)/2.5)*10)</f>
        <v>1238</v>
      </c>
      <c r="AO80" s="217">
        <f>IF(AND(AP80=0,AQ80=0),"",AP80*60+AQ80)</f>
        <v>133</v>
      </c>
      <c r="AP80" s="217">
        <f>HOUR(AD80)</f>
        <v>2</v>
      </c>
      <c r="AQ80" s="217">
        <f>MINUTE(AD80)</f>
        <v>13</v>
      </c>
      <c r="AT80" s="151">
        <f>D77</f>
        <v>0</v>
      </c>
      <c r="AU80" s="150" t="str">
        <f>IF(A80="A","QD","")</f>
        <v/>
      </c>
    </row>
    <row r="81" spans="2:47" ht="13.5" thickBot="1" x14ac:dyDescent="0.25">
      <c r="B81" s="374" t="s">
        <v>341</v>
      </c>
      <c r="C81" s="230"/>
      <c r="D81" s="77"/>
      <c r="E81" s="77"/>
      <c r="F81" s="307"/>
      <c r="G81" s="311"/>
      <c r="H81" s="313"/>
      <c r="I81" s="77"/>
      <c r="J81" s="77"/>
      <c r="K81" s="77"/>
      <c r="L81" s="77"/>
      <c r="M81" s="80"/>
      <c r="N81" s="80"/>
      <c r="O81" s="80"/>
      <c r="P81" s="80"/>
      <c r="Q81" s="80"/>
      <c r="R81" s="80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155" t="s">
        <v>119</v>
      </c>
      <c r="AF81" s="156"/>
      <c r="AG81" s="157">
        <f>SUM(AG79:AG80)</f>
        <v>4011</v>
      </c>
      <c r="AJ81" s="30">
        <f>AG81</f>
        <v>4011</v>
      </c>
      <c r="AK81" s="30"/>
      <c r="AL81" s="30"/>
      <c r="AM81" s="30"/>
      <c r="AN81" s="30"/>
      <c r="AP81" s="15"/>
      <c r="AQ81" s="18"/>
      <c r="AT81" s="20"/>
      <c r="AU81" s="20"/>
    </row>
    <row r="82" spans="2:47" ht="15.75" thickBot="1" x14ac:dyDescent="0.25">
      <c r="B82" s="353"/>
      <c r="C82" s="266"/>
      <c r="D82" s="267"/>
      <c r="E82" s="267"/>
      <c r="F82" s="268"/>
      <c r="G82" s="268"/>
      <c r="H82" s="268"/>
      <c r="I82" s="268"/>
      <c r="J82" s="268"/>
      <c r="K82" s="269"/>
      <c r="L82" s="268"/>
      <c r="M82" s="269"/>
      <c r="N82" s="268"/>
      <c r="O82" s="269"/>
      <c r="P82" s="268"/>
      <c r="Q82" s="269"/>
      <c r="R82" s="268"/>
      <c r="S82" s="269"/>
      <c r="T82" s="268"/>
      <c r="U82" s="269"/>
      <c r="V82" s="270"/>
      <c r="W82" s="269"/>
      <c r="X82" s="268"/>
      <c r="Y82" s="269"/>
      <c r="Z82" s="268"/>
      <c r="AA82" s="269"/>
      <c r="AB82" s="271"/>
      <c r="AC82" s="270"/>
      <c r="AD82" s="270"/>
      <c r="AE82" s="269"/>
      <c r="AF82" s="272"/>
      <c r="AG82" s="273"/>
      <c r="AJ82" s="30">
        <f>AG81</f>
        <v>4011</v>
      </c>
      <c r="AK82" s="30"/>
      <c r="AL82" s="30"/>
      <c r="AM82" s="30"/>
      <c r="AN82" s="30"/>
      <c r="AP82" s="15"/>
      <c r="AQ82" s="15"/>
      <c r="AT82" s="15"/>
      <c r="AU82" s="15"/>
    </row>
    <row r="83" spans="2:47" ht="15" x14ac:dyDescent="0.2">
      <c r="B83" s="353"/>
      <c r="C83" s="227" t="s">
        <v>202</v>
      </c>
      <c r="D83" s="243"/>
      <c r="E83" s="245"/>
      <c r="F83" s="242"/>
      <c r="G83" s="115"/>
      <c r="H83" s="115"/>
      <c r="I83" s="116" t="s">
        <v>86</v>
      </c>
      <c r="J83" s="117"/>
      <c r="K83" s="118" t="s">
        <v>87</v>
      </c>
      <c r="L83" s="119" t="s">
        <v>88</v>
      </c>
      <c r="M83" s="118" t="s">
        <v>87</v>
      </c>
      <c r="N83" s="119" t="s">
        <v>232</v>
      </c>
      <c r="O83" s="118" t="s">
        <v>87</v>
      </c>
      <c r="P83" s="120" t="s">
        <v>90</v>
      </c>
      <c r="Q83" s="118" t="s">
        <v>87</v>
      </c>
      <c r="R83" s="121" t="s">
        <v>91</v>
      </c>
      <c r="S83" s="118" t="s">
        <v>87</v>
      </c>
      <c r="T83" s="120" t="s">
        <v>92</v>
      </c>
      <c r="U83" s="118" t="s">
        <v>87</v>
      </c>
      <c r="V83" s="116" t="s">
        <v>93</v>
      </c>
      <c r="W83" s="118" t="s">
        <v>87</v>
      </c>
      <c r="X83" s="119" t="s">
        <v>94</v>
      </c>
      <c r="Y83" s="118" t="s">
        <v>87</v>
      </c>
      <c r="Z83" s="120" t="s">
        <v>95</v>
      </c>
      <c r="AA83" s="118" t="s">
        <v>87</v>
      </c>
      <c r="AB83" s="239" t="s">
        <v>96</v>
      </c>
      <c r="AC83" s="116" t="s">
        <v>97</v>
      </c>
      <c r="AD83" s="116" t="s">
        <v>233</v>
      </c>
      <c r="AE83" s="124" t="s">
        <v>87</v>
      </c>
      <c r="AF83" s="129"/>
      <c r="AG83" s="127" t="s">
        <v>99</v>
      </c>
      <c r="AJ83" s="31">
        <f>AG87</f>
        <v>3985</v>
      </c>
      <c r="AK83" s="31"/>
      <c r="AL83" s="214" t="s">
        <v>100</v>
      </c>
      <c r="AM83" s="214" t="s">
        <v>100</v>
      </c>
      <c r="AN83" s="214" t="s">
        <v>100</v>
      </c>
      <c r="AO83" s="214" t="s">
        <v>101</v>
      </c>
      <c r="AP83" s="214" t="s">
        <v>102</v>
      </c>
      <c r="AQ83" s="214" t="s">
        <v>103</v>
      </c>
      <c r="AT83" s="15"/>
      <c r="AU83" s="15"/>
    </row>
    <row r="84" spans="2:47" ht="15" x14ac:dyDescent="0.2">
      <c r="B84" s="353"/>
      <c r="C84" s="228" t="s">
        <v>104</v>
      </c>
      <c r="D84" s="257" t="s">
        <v>105</v>
      </c>
      <c r="E84" s="257" t="s">
        <v>106</v>
      </c>
      <c r="F84" s="254" t="s">
        <v>107</v>
      </c>
      <c r="G84" s="59" t="s">
        <v>108</v>
      </c>
      <c r="H84" s="246" t="s">
        <v>109</v>
      </c>
      <c r="I84" s="61" t="s">
        <v>110</v>
      </c>
      <c r="J84" s="61"/>
      <c r="K84" s="79"/>
      <c r="L84" s="63" t="s">
        <v>111</v>
      </c>
      <c r="M84" s="79"/>
      <c r="N84" s="63" t="s">
        <v>111</v>
      </c>
      <c r="O84" s="79"/>
      <c r="P84" s="64" t="s">
        <v>112</v>
      </c>
      <c r="Q84" s="79"/>
      <c r="R84" s="64" t="s">
        <v>112</v>
      </c>
      <c r="S84" s="79"/>
      <c r="T84" s="64" t="s">
        <v>111</v>
      </c>
      <c r="U84" s="79"/>
      <c r="V84" s="61" t="s">
        <v>112</v>
      </c>
      <c r="W84" s="79"/>
      <c r="X84" s="63" t="s">
        <v>112</v>
      </c>
      <c r="Y84" s="79"/>
      <c r="Z84" s="64" t="s">
        <v>111</v>
      </c>
      <c r="AA84" s="79"/>
      <c r="AB84" s="240" t="s">
        <v>111</v>
      </c>
      <c r="AC84" s="61" t="s">
        <v>111</v>
      </c>
      <c r="AD84" s="66" t="s">
        <v>113</v>
      </c>
      <c r="AE84" s="64"/>
      <c r="AF84" s="113"/>
      <c r="AG84" s="128" t="s">
        <v>114</v>
      </c>
      <c r="AJ84" s="31">
        <f>AG87</f>
        <v>3985</v>
      </c>
      <c r="AK84" s="31"/>
      <c r="AL84" s="215" t="s">
        <v>96</v>
      </c>
      <c r="AM84" s="215" t="s">
        <v>97</v>
      </c>
      <c r="AN84" s="215" t="s">
        <v>115</v>
      </c>
      <c r="AO84" s="216" t="s">
        <v>115</v>
      </c>
      <c r="AP84" s="216" t="s">
        <v>115</v>
      </c>
      <c r="AQ84" s="216" t="s">
        <v>115</v>
      </c>
      <c r="AT84" s="15"/>
      <c r="AU84" s="15"/>
    </row>
    <row r="85" spans="2:47" ht="15" x14ac:dyDescent="0.2">
      <c r="B85" s="353"/>
      <c r="C85" s="229"/>
      <c r="D85" s="68" t="s">
        <v>313</v>
      </c>
      <c r="E85" s="68" t="s">
        <v>261</v>
      </c>
      <c r="F85" s="249" t="s">
        <v>117</v>
      </c>
      <c r="G85" s="261"/>
      <c r="H85" s="140"/>
      <c r="I85" s="73">
        <v>9.9</v>
      </c>
      <c r="J85" s="73"/>
      <c r="K85" s="132">
        <f>INT(IF(J85="E",(IF((AND(I85&gt;10.99)*(I85&lt;14.21)),(14.3-I85)/0.1*10,(IF((AND(I85&gt;6)*(I85&lt;11.01)),(12.65-I85)/0.05*10,0))))+50,(IF((AND(I85&gt;10.99)*(I85&lt;14.21)),(14.3-I85)/0.1*10,(IF((AND(I85&gt;6)*(I85&lt;11.01)),(12.65-I85)/0.05*10,0))))))</f>
        <v>550</v>
      </c>
      <c r="L85" s="73">
        <v>3.39</v>
      </c>
      <c r="M85" s="132">
        <f>INT(IF(L85&lt;1,0,(L85-0.945)/0.055)*10)</f>
        <v>444</v>
      </c>
      <c r="N85" s="76"/>
      <c r="O85" s="132">
        <f>INT(IF(N85&lt;3,0,(N85-2.85)/0.15)*10)</f>
        <v>0</v>
      </c>
      <c r="P85" s="71"/>
      <c r="Q85" s="132">
        <f>INT(IF(P85&lt;5,0,(P85-4)/1)*10)</f>
        <v>0</v>
      </c>
      <c r="R85" s="72"/>
      <c r="S85" s="221">
        <f>INT(IF(R85&lt;30,0,(R85-27)/3)*10)</f>
        <v>0</v>
      </c>
      <c r="T85" s="73"/>
      <c r="U85" s="132">
        <f>INT(IF(T85&lt;2.2,0,(T85-2.135)/0.065)*10)</f>
        <v>0</v>
      </c>
      <c r="V85" s="72"/>
      <c r="W85" s="132">
        <f>INT(IF(V85&lt;5,0,(V85-4.3)/0.7)*10)</f>
        <v>0</v>
      </c>
      <c r="X85" s="59"/>
      <c r="Y85" s="132">
        <f>INT(IF(X85&lt;10,0,(X85-9)/1)*10)</f>
        <v>0</v>
      </c>
      <c r="Z85" s="73">
        <v>28.2</v>
      </c>
      <c r="AA85" s="132">
        <f>INT(IF(Z85&lt;5,0,(Z85-4.25)/0.75)*10)</f>
        <v>319</v>
      </c>
      <c r="AB85" s="238"/>
      <c r="AC85" s="71"/>
      <c r="AD85" s="74"/>
      <c r="AE85" s="200">
        <f>IF(AF85="ANO",(MAX(AL85:AN85)),0)</f>
        <v>0</v>
      </c>
      <c r="AF85" s="205" t="str">
        <f>IF(AND(ISNUMBER(AB85))*((ISNUMBER(AC85)))*(((ISNUMBER(AD85)))),"NE",IF(AND(ISNUMBER(AB85))*((ISNUMBER(AC85))),"NE",IF(AND(ISNUMBER(AB85))*((ISNUMBER(AD85))),"NE",IF(AND(ISNUMBER(AC85))*((ISNUMBER(AD85))),"NE",IF(AND(AB85="")*((AC85=""))*(((AD85=""))),"NE","ANO")))))</f>
        <v>NE</v>
      </c>
      <c r="AG85" s="130">
        <f>SUM(K85+M85+O85+Q85+S85+U85+W85+Y85+AA85+AE85)</f>
        <v>1313</v>
      </c>
      <c r="AJ85" s="39">
        <f>AG87</f>
        <v>3985</v>
      </c>
      <c r="AK85" s="39"/>
      <c r="AL85" s="195">
        <f>INT(IF(AB85&lt;25,0,(AB85-23.5)/1.5)*10)</f>
        <v>0</v>
      </c>
      <c r="AM85" s="195">
        <f>INT(IF(AC85&lt;120,0,(AC85-117.6)/2.4)*10)</f>
        <v>0</v>
      </c>
      <c r="AN85" s="195">
        <f>INT(IF(AO85&gt;=441,0,(442.5-AO85)/2.5)*10)</f>
        <v>0</v>
      </c>
      <c r="AO85" s="217" t="str">
        <f>IF(AND(AP85=0,AQ85=0),"",AP85*60+AQ85)</f>
        <v/>
      </c>
      <c r="AP85" s="217">
        <f>HOUR(AD85)</f>
        <v>0</v>
      </c>
      <c r="AQ85" s="217">
        <f>MINUTE(AD85)</f>
        <v>0</v>
      </c>
      <c r="AT85" s="151">
        <f>D83</f>
        <v>0</v>
      </c>
      <c r="AU85" s="150" t="str">
        <f>IF(A85="A","QD","")</f>
        <v/>
      </c>
    </row>
    <row r="86" spans="2:47" ht="15" x14ac:dyDescent="0.2">
      <c r="B86" s="354">
        <v>2</v>
      </c>
      <c r="C86" s="229"/>
      <c r="D86" s="75" t="s">
        <v>258</v>
      </c>
      <c r="E86" s="75" t="s">
        <v>260</v>
      </c>
      <c r="F86" s="250" t="s">
        <v>118</v>
      </c>
      <c r="G86" s="261"/>
      <c r="H86" s="281">
        <f>SUM(G86-G85)</f>
        <v>0</v>
      </c>
      <c r="I86" s="69">
        <v>9.8000000000000007</v>
      </c>
      <c r="J86" s="69"/>
      <c r="K86" s="132">
        <f>INT(IF(J86="E",(IF((AND(I86&gt;10.99)*(I86&lt;14.21)),(14.3-I86)/0.1*10,(IF((AND(I86&gt;6)*(I86&lt;11.01)),(12.65-I86)/0.05*10,0))))+50,(IF((AND(I86&gt;10.99)*(I86&lt;14.21)),(14.3-I86)/0.1*10,(IF((AND(I86&gt;6)*(I86&lt;11.01)),(12.65-I86)/0.05*10,0))))))</f>
        <v>570</v>
      </c>
      <c r="L86" s="69">
        <v>3.38</v>
      </c>
      <c r="M86" s="132">
        <f>INT(IF(L86&lt;1,0,(L86-0.945)/0.055)*10)</f>
        <v>442</v>
      </c>
      <c r="N86" s="70">
        <v>9.67</v>
      </c>
      <c r="O86" s="132">
        <f>INT(IF(N86&lt;3,0,(N86-2.85)/0.15)*10)</f>
        <v>454</v>
      </c>
      <c r="P86" s="71"/>
      <c r="Q86" s="132">
        <f>INT(IF(P86&lt;5,0,(P86-4)/1)*10)</f>
        <v>0</v>
      </c>
      <c r="R86" s="72"/>
      <c r="S86" s="221">
        <f>INT(IF(R86&lt;30,0,(R86-27)/3)*10)</f>
        <v>0</v>
      </c>
      <c r="T86" s="69"/>
      <c r="U86" s="132">
        <f>INT(IF(T86&lt;2.2,0,(T86-2.135)/0.065)*10)</f>
        <v>0</v>
      </c>
      <c r="V86" s="72"/>
      <c r="W86" s="132">
        <f>INT(IF(V86&lt;5,0,(V86-4.3)/0.7)*10)</f>
        <v>0</v>
      </c>
      <c r="X86" s="59"/>
      <c r="Y86" s="132">
        <f>INT(IF(X86&lt;10,0,(X86-9)/1)*10)</f>
        <v>0</v>
      </c>
      <c r="Z86" s="73"/>
      <c r="AA86" s="132">
        <f>INT(IF(Z86&lt;5,0,(Z86-4.25)/0.75)*10)</f>
        <v>0</v>
      </c>
      <c r="AB86" s="238"/>
      <c r="AC86" s="71"/>
      <c r="AD86" s="87">
        <v>9.7916666666666666E-2</v>
      </c>
      <c r="AE86" s="200">
        <f>IF(AF86="ANO",(MAX(AL86:AN86)),0)</f>
        <v>1206</v>
      </c>
      <c r="AF86" s="205" t="str">
        <f>IF(AND(ISNUMBER(AB86))*((ISNUMBER(AC86)))*(((ISNUMBER(AD86)))),"NE",IF(AND(ISNUMBER(AB86))*((ISNUMBER(AC86))),"NE",IF(AND(ISNUMBER(AB86))*((ISNUMBER(AD86))),"NE",IF(AND(ISNUMBER(AC86))*((ISNUMBER(AD86))),"NE",IF(AND(AB86="")*((AC86=""))*(((AD86=""))),"NE","ANO")))))</f>
        <v>ANO</v>
      </c>
      <c r="AG86" s="131">
        <f>SUM(K86+M86+O86+Q86+S86+U86+W86+Y86+AA86+AE86)</f>
        <v>2672</v>
      </c>
      <c r="AJ86" s="39">
        <f>AG87</f>
        <v>3985</v>
      </c>
      <c r="AK86" s="39"/>
      <c r="AL86" s="195">
        <f>INT(IF(AB86&lt;25,0,(AB86-23.5)/1.5)*10)</f>
        <v>0</v>
      </c>
      <c r="AM86" s="195">
        <f>INT(IF(AC86&lt;120,0,(AC86-117.6)/2.4)*10)</f>
        <v>0</v>
      </c>
      <c r="AN86" s="195">
        <f>INT(IF(AO86&gt;=441,0,(442.5-AO86)/2.5)*10)</f>
        <v>1206</v>
      </c>
      <c r="AO86" s="217">
        <f>IF(AND(AP86=0,AQ86=0),"",AP86*60+AQ86)</f>
        <v>141</v>
      </c>
      <c r="AP86" s="217">
        <f>HOUR(AD86)</f>
        <v>2</v>
      </c>
      <c r="AQ86" s="217">
        <f>MINUTE(AD86)</f>
        <v>21</v>
      </c>
      <c r="AT86" s="151">
        <f>D83</f>
        <v>0</v>
      </c>
      <c r="AU86" s="150" t="str">
        <f>IF(A86="A","QD","")</f>
        <v/>
      </c>
    </row>
    <row r="87" spans="2:47" ht="15.75" thickBot="1" x14ac:dyDescent="0.25">
      <c r="B87" s="353"/>
      <c r="C87" s="230"/>
      <c r="D87" s="77"/>
      <c r="E87" s="77"/>
      <c r="F87" s="253"/>
      <c r="G87" s="77"/>
      <c r="H87" s="77"/>
      <c r="I87" s="77"/>
      <c r="J87" s="77"/>
      <c r="K87" s="78"/>
      <c r="L87" s="77"/>
      <c r="M87" s="81"/>
      <c r="N87" s="82"/>
      <c r="O87" s="81"/>
      <c r="P87" s="82"/>
      <c r="Q87" s="81"/>
      <c r="R87" s="82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155" t="s">
        <v>119</v>
      </c>
      <c r="AF87" s="156"/>
      <c r="AG87" s="157">
        <f>SUM(AG85:AG86)</f>
        <v>3985</v>
      </c>
      <c r="AJ87" s="30">
        <f>AG87</f>
        <v>3985</v>
      </c>
      <c r="AK87" s="30"/>
      <c r="AL87" s="220"/>
      <c r="AM87" s="220"/>
      <c r="AN87" s="220"/>
      <c r="AO87" s="154"/>
      <c r="AP87" s="154"/>
      <c r="AQ87" s="154"/>
      <c r="AT87" s="20"/>
      <c r="AU87" s="20"/>
    </row>
    <row r="88" spans="2:47" ht="15.75" thickBot="1" x14ac:dyDescent="0.25">
      <c r="B88" s="353"/>
      <c r="C88" s="266"/>
      <c r="D88" s="267"/>
      <c r="E88" s="267"/>
      <c r="F88" s="268"/>
      <c r="G88" s="268"/>
      <c r="H88" s="268"/>
      <c r="I88" s="268"/>
      <c r="J88" s="268"/>
      <c r="K88" s="269"/>
      <c r="L88" s="268"/>
      <c r="M88" s="269"/>
      <c r="N88" s="268"/>
      <c r="O88" s="269"/>
      <c r="P88" s="268"/>
      <c r="Q88" s="269"/>
      <c r="R88" s="268"/>
      <c r="S88" s="269"/>
      <c r="T88" s="268"/>
      <c r="U88" s="269"/>
      <c r="V88" s="270"/>
      <c r="W88" s="269"/>
      <c r="X88" s="268"/>
      <c r="Y88" s="269"/>
      <c r="Z88" s="268"/>
      <c r="AA88" s="269"/>
      <c r="AB88" s="271"/>
      <c r="AC88" s="270"/>
      <c r="AD88" s="270"/>
      <c r="AE88" s="269"/>
      <c r="AF88" s="272"/>
      <c r="AG88" s="273"/>
      <c r="AJ88" s="30">
        <f>AG87</f>
        <v>3985</v>
      </c>
      <c r="AK88" s="30"/>
      <c r="AL88" s="220"/>
      <c r="AM88" s="220"/>
      <c r="AN88" s="220"/>
      <c r="AO88" s="154"/>
      <c r="AP88" s="154"/>
      <c r="AQ88" s="154"/>
      <c r="AT88" s="15"/>
      <c r="AU88" s="15"/>
    </row>
    <row r="89" spans="2:47" ht="15" x14ac:dyDescent="0.2">
      <c r="B89" s="353"/>
      <c r="C89" s="227" t="s">
        <v>190</v>
      </c>
      <c r="D89" s="258"/>
      <c r="E89" s="259"/>
      <c r="F89" s="303"/>
      <c r="G89" s="115"/>
      <c r="H89" s="115"/>
      <c r="I89" s="116" t="s">
        <v>86</v>
      </c>
      <c r="J89" s="117"/>
      <c r="K89" s="118" t="s">
        <v>87</v>
      </c>
      <c r="L89" s="119" t="s">
        <v>88</v>
      </c>
      <c r="M89" s="118" t="s">
        <v>87</v>
      </c>
      <c r="N89" s="119" t="s">
        <v>232</v>
      </c>
      <c r="O89" s="118" t="s">
        <v>87</v>
      </c>
      <c r="P89" s="120" t="s">
        <v>90</v>
      </c>
      <c r="Q89" s="118" t="s">
        <v>87</v>
      </c>
      <c r="R89" s="121" t="s">
        <v>91</v>
      </c>
      <c r="S89" s="118" t="s">
        <v>87</v>
      </c>
      <c r="T89" s="120" t="s">
        <v>92</v>
      </c>
      <c r="U89" s="118" t="s">
        <v>87</v>
      </c>
      <c r="V89" s="116" t="s">
        <v>93</v>
      </c>
      <c r="W89" s="118" t="s">
        <v>87</v>
      </c>
      <c r="X89" s="119" t="s">
        <v>94</v>
      </c>
      <c r="Y89" s="118" t="s">
        <v>87</v>
      </c>
      <c r="Z89" s="120" t="s">
        <v>95</v>
      </c>
      <c r="AA89" s="118" t="s">
        <v>87</v>
      </c>
      <c r="AB89" s="239" t="s">
        <v>96</v>
      </c>
      <c r="AC89" s="116" t="s">
        <v>97</v>
      </c>
      <c r="AD89" s="116" t="s">
        <v>233</v>
      </c>
      <c r="AE89" s="124" t="s">
        <v>87</v>
      </c>
      <c r="AF89" s="129"/>
      <c r="AG89" s="127" t="s">
        <v>99</v>
      </c>
      <c r="AJ89" s="31">
        <f>AG93</f>
        <v>3957</v>
      </c>
      <c r="AK89" s="31"/>
      <c r="AL89" s="214" t="s">
        <v>100</v>
      </c>
      <c r="AM89" s="214" t="s">
        <v>100</v>
      </c>
      <c r="AN89" s="214" t="s">
        <v>100</v>
      </c>
      <c r="AO89" s="214" t="s">
        <v>101</v>
      </c>
      <c r="AP89" s="214" t="s">
        <v>102</v>
      </c>
      <c r="AQ89" s="214" t="s">
        <v>103</v>
      </c>
      <c r="AU89" s="15"/>
    </row>
    <row r="90" spans="2:47" ht="15" x14ac:dyDescent="0.2">
      <c r="B90" s="353"/>
      <c r="C90" s="228" t="s">
        <v>104</v>
      </c>
      <c r="D90" s="257" t="s">
        <v>105</v>
      </c>
      <c r="E90" s="257" t="s">
        <v>106</v>
      </c>
      <c r="F90" s="254" t="s">
        <v>107</v>
      </c>
      <c r="G90" s="59" t="s">
        <v>108</v>
      </c>
      <c r="H90" s="246" t="s">
        <v>109</v>
      </c>
      <c r="I90" s="61" t="s">
        <v>110</v>
      </c>
      <c r="J90" s="61"/>
      <c r="K90" s="79"/>
      <c r="L90" s="63" t="s">
        <v>111</v>
      </c>
      <c r="M90" s="79"/>
      <c r="N90" s="63" t="s">
        <v>111</v>
      </c>
      <c r="O90" s="79"/>
      <c r="P90" s="64" t="s">
        <v>112</v>
      </c>
      <c r="Q90" s="79"/>
      <c r="R90" s="64" t="s">
        <v>112</v>
      </c>
      <c r="S90" s="79"/>
      <c r="T90" s="64" t="s">
        <v>111</v>
      </c>
      <c r="U90" s="79"/>
      <c r="V90" s="61" t="s">
        <v>112</v>
      </c>
      <c r="W90" s="79"/>
      <c r="X90" s="63" t="s">
        <v>112</v>
      </c>
      <c r="Y90" s="79"/>
      <c r="Z90" s="64" t="s">
        <v>111</v>
      </c>
      <c r="AA90" s="79"/>
      <c r="AB90" s="240" t="s">
        <v>111</v>
      </c>
      <c r="AC90" s="61" t="s">
        <v>111</v>
      </c>
      <c r="AD90" s="66" t="s">
        <v>113</v>
      </c>
      <c r="AE90" s="64"/>
      <c r="AF90" s="113"/>
      <c r="AG90" s="128" t="s">
        <v>114</v>
      </c>
      <c r="AJ90" s="31">
        <f>AG93</f>
        <v>3957</v>
      </c>
      <c r="AK90" s="31"/>
      <c r="AL90" s="215" t="s">
        <v>96</v>
      </c>
      <c r="AM90" s="215" t="s">
        <v>97</v>
      </c>
      <c r="AN90" s="215" t="s">
        <v>115</v>
      </c>
      <c r="AO90" s="216" t="s">
        <v>115</v>
      </c>
      <c r="AP90" s="216" t="s">
        <v>115</v>
      </c>
      <c r="AQ90" s="216" t="s">
        <v>115</v>
      </c>
      <c r="AU90" s="15"/>
    </row>
    <row r="91" spans="2:47" ht="15" x14ac:dyDescent="0.2">
      <c r="B91" s="353"/>
      <c r="C91" s="229"/>
      <c r="D91" s="68" t="s">
        <v>116</v>
      </c>
      <c r="E91" s="68" t="s">
        <v>324</v>
      </c>
      <c r="F91" s="249" t="s">
        <v>117</v>
      </c>
      <c r="G91" s="261"/>
      <c r="H91" s="140"/>
      <c r="I91" s="73">
        <v>10.7</v>
      </c>
      <c r="J91" s="73"/>
      <c r="K91" s="132">
        <f>INT(IF(J91="E",(IF((AND(I91&gt;10.99)*(I91&lt;14.21)),(14.3-I91)/0.1*10,(IF((AND(I91&gt;6)*(I91&lt;11.01)),(12.65-I91)/0.05*10,0))))+50,(IF((AND(I91&gt;10.99)*(I91&lt;14.21)),(14.3-I91)/0.1*10,(IF((AND(I91&gt;6)*(I91&lt;11.01)),(12.65-I91)/0.05*10,0))))))</f>
        <v>390</v>
      </c>
      <c r="L91" s="73">
        <v>3.35</v>
      </c>
      <c r="M91" s="132">
        <f>INT(IF(L91&lt;1,0,(L91-0.945)/0.055)*10)</f>
        <v>437</v>
      </c>
      <c r="N91" s="76"/>
      <c r="O91" s="132">
        <f>INT(IF(N91&lt;3,0,(N91-2.85)/0.15)*10)</f>
        <v>0</v>
      </c>
      <c r="P91" s="71"/>
      <c r="Q91" s="132">
        <f>INT(IF(P91&lt;5,0,(P91-4)/1)*10)</f>
        <v>0</v>
      </c>
      <c r="R91" s="72"/>
      <c r="S91" s="221">
        <f>INT(IF(R91&lt;30,0,(R91-27)/3)*10)</f>
        <v>0</v>
      </c>
      <c r="T91" s="73"/>
      <c r="U91" s="132">
        <f>INT(IF(T91&lt;2.2,0,(T91-2.135)/0.065)*10)</f>
        <v>0</v>
      </c>
      <c r="V91" s="72"/>
      <c r="W91" s="132">
        <f>INT(IF(V91&lt;5,0,(V91-4.3)/0.7)*10)</f>
        <v>0</v>
      </c>
      <c r="X91" s="59"/>
      <c r="Y91" s="132">
        <f>INT(IF(X91&lt;10,0,(X91-9)/1)*10)</f>
        <v>0</v>
      </c>
      <c r="Z91" s="73">
        <v>15.6</v>
      </c>
      <c r="AA91" s="132">
        <f>INT(IF(Z91&lt;5,0,(Z91-4.25)/0.75)*10)</f>
        <v>151</v>
      </c>
      <c r="AB91" s="238"/>
      <c r="AC91" s="71"/>
      <c r="AD91" s="74"/>
      <c r="AE91" s="200">
        <f>IF(AF91="ANO",(MAX(AL91:AN91)),0)</f>
        <v>0</v>
      </c>
      <c r="AF91" s="205" t="str">
        <f>IF(AND(ISNUMBER(AB91))*((ISNUMBER(AC91)))*(((ISNUMBER(AD91)))),"NE",IF(AND(ISNUMBER(AB91))*((ISNUMBER(AC91))),"NE",IF(AND(ISNUMBER(AB91))*((ISNUMBER(AD91))),"NE",IF(AND(ISNUMBER(AC91))*((ISNUMBER(AD91))),"NE",IF(AND(AB91="")*((AC91=""))*(((AD91=""))),"NE","ANO")))))</f>
        <v>NE</v>
      </c>
      <c r="AG91" s="130">
        <f>SUM(K91+M91+O91+Q91+S91+U91+W91+Y91+AA91+AE91)</f>
        <v>978</v>
      </c>
      <c r="AJ91" s="39">
        <f>AG93</f>
        <v>3957</v>
      </c>
      <c r="AK91" s="39"/>
      <c r="AL91" s="195">
        <f>INT(IF(AB91&lt;25,0,(AB91-23.5)/1.5)*10)</f>
        <v>0</v>
      </c>
      <c r="AM91" s="195">
        <f>INT(IF(AC91&lt;120,0,(AC91-117.6)/2.4)*10)</f>
        <v>0</v>
      </c>
      <c r="AN91" s="195">
        <f>INT(IF(AO91&gt;=441,0,(442.5-AO91)/2.5)*10)</f>
        <v>0</v>
      </c>
      <c r="AO91" s="217" t="str">
        <f>IF(AND(AP91=0,AQ91=0),"",AP91*60+AQ91)</f>
        <v/>
      </c>
      <c r="AP91" s="217">
        <f>HOUR(AD91)</f>
        <v>0</v>
      </c>
      <c r="AQ91" s="217">
        <f>MINUTE(AD91)</f>
        <v>0</v>
      </c>
      <c r="AT91" s="151">
        <f>D89</f>
        <v>0</v>
      </c>
      <c r="AU91" s="150" t="str">
        <f>IF(A91="A","QD","")</f>
        <v/>
      </c>
    </row>
    <row r="92" spans="2:47" ht="15" x14ac:dyDescent="0.2">
      <c r="B92" s="353">
        <v>10</v>
      </c>
      <c r="C92" s="229"/>
      <c r="D92" s="75" t="s">
        <v>325</v>
      </c>
      <c r="E92" s="75" t="s">
        <v>326</v>
      </c>
      <c r="F92" s="250" t="s">
        <v>118</v>
      </c>
      <c r="G92" s="261"/>
      <c r="H92" s="281">
        <f>SUM(G92-G91)</f>
        <v>0</v>
      </c>
      <c r="I92" s="69">
        <v>9.1</v>
      </c>
      <c r="J92" s="69"/>
      <c r="K92" s="132">
        <f>INT(IF(J92="E",(IF((AND(I92&gt;10.99)*(I92&lt;14.21)),(14.3-I92)/0.1*10,(IF((AND(I92&gt;6)*(I92&lt;11.01)),(12.65-I92)/0.05*10,0))))+50,(IF((AND(I92&gt;10.99)*(I92&lt;14.21)),(14.3-I92)/0.1*10,(IF((AND(I92&gt;6)*(I92&lt;11.01)),(12.65-I92)/0.05*10,0))))))</f>
        <v>710</v>
      </c>
      <c r="L92" s="69">
        <v>3.91</v>
      </c>
      <c r="M92" s="132">
        <f>INT(IF(L92&lt;1,0,(L92-0.945)/0.055)*10)</f>
        <v>539</v>
      </c>
      <c r="N92" s="70">
        <v>10.71</v>
      </c>
      <c r="O92" s="132">
        <f>INT(IF(N92&lt;3,0,(N92-2.85)/0.15)*10)</f>
        <v>524</v>
      </c>
      <c r="P92" s="71"/>
      <c r="Q92" s="132">
        <f>INT(IF(P92&lt;5,0,(P92-4)/1)*10)</f>
        <v>0</v>
      </c>
      <c r="R92" s="72"/>
      <c r="S92" s="221">
        <f>INT(IF(R92&lt;30,0,(R92-27)/3)*10)</f>
        <v>0</v>
      </c>
      <c r="T92" s="69"/>
      <c r="U92" s="132">
        <f>INT(IF(T92&lt;2.2,0,(T92-2.135)/0.065)*10)</f>
        <v>0</v>
      </c>
      <c r="V92" s="72"/>
      <c r="W92" s="132">
        <f>INT(IF(V92&lt;5,0,(V92-4.3)/0.7)*10)</f>
        <v>0</v>
      </c>
      <c r="X92" s="59"/>
      <c r="Y92" s="132">
        <f>INT(IF(X92&lt;10,0,(X92-9)/1)*10)</f>
        <v>0</v>
      </c>
      <c r="Z92" s="73"/>
      <c r="AA92" s="132">
        <f>INT(IF(Z92&lt;5,0,(Z92-4.25)/0.75)*10)</f>
        <v>0</v>
      </c>
      <c r="AB92" s="238"/>
      <c r="AC92" s="71"/>
      <c r="AD92" s="87">
        <v>9.7916666666666666E-2</v>
      </c>
      <c r="AE92" s="200">
        <f>IF(AF92="ANO",(MAX(AL92:AN92)),0)</f>
        <v>1206</v>
      </c>
      <c r="AF92" s="205" t="str">
        <f>IF(AND(ISNUMBER(AB92))*((ISNUMBER(AC92)))*(((ISNUMBER(AD92)))),"NE",IF(AND(ISNUMBER(AB92))*((ISNUMBER(AC92))),"NE",IF(AND(ISNUMBER(AB92))*((ISNUMBER(AD92))),"NE",IF(AND(ISNUMBER(AC92))*((ISNUMBER(AD92))),"NE",IF(AND(AB92="")*((AC92=""))*(((AD92=""))),"NE","ANO")))))</f>
        <v>ANO</v>
      </c>
      <c r="AG92" s="131">
        <f>SUM(K92+M92+O92+Q92+S92+U92+W92+Y92+AA92+AE92)</f>
        <v>2979</v>
      </c>
      <c r="AJ92" s="39">
        <f>AG93</f>
        <v>3957</v>
      </c>
      <c r="AK92" s="39"/>
      <c r="AL92" s="195">
        <f>INT(IF(AB92&lt;25,0,(AB92-23.5)/1.5)*10)</f>
        <v>0</v>
      </c>
      <c r="AM92" s="195">
        <f>INT(IF(AC92&lt;120,0,(AC92-117.6)/2.4)*10)</f>
        <v>0</v>
      </c>
      <c r="AN92" s="195">
        <f>INT(IF(AO92&gt;=441,0,(442.5-AO92)/2.5)*10)</f>
        <v>1206</v>
      </c>
      <c r="AO92" s="217">
        <f>IF(AND(AP92=0,AQ92=0),"",AP92*60+AQ92)</f>
        <v>141</v>
      </c>
      <c r="AP92" s="217">
        <f>HOUR(AD92)</f>
        <v>2</v>
      </c>
      <c r="AQ92" s="217">
        <f>MINUTE(AD92)</f>
        <v>21</v>
      </c>
      <c r="AT92" s="151">
        <f>D89</f>
        <v>0</v>
      </c>
      <c r="AU92" s="150" t="str">
        <f>IF(A92="A","QD","")</f>
        <v/>
      </c>
    </row>
    <row r="93" spans="2:47" ht="15.75" thickBot="1" x14ac:dyDescent="0.25">
      <c r="B93" s="353"/>
      <c r="C93" s="230"/>
      <c r="D93" s="77"/>
      <c r="E93" s="77"/>
      <c r="F93" s="253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155" t="s">
        <v>119</v>
      </c>
      <c r="AF93" s="156"/>
      <c r="AG93" s="157">
        <f>SUM(AG91:AG92)</f>
        <v>3957</v>
      </c>
      <c r="AJ93" s="30">
        <f>AG93</f>
        <v>3957</v>
      </c>
      <c r="AK93" s="30"/>
      <c r="AL93" s="30"/>
      <c r="AM93" s="30"/>
      <c r="AN93" s="30"/>
      <c r="AP93" s="15"/>
      <c r="AQ93" s="18"/>
      <c r="AT93" s="20"/>
      <c r="AU93" s="20"/>
    </row>
    <row r="94" spans="2:47" ht="15.75" thickBot="1" x14ac:dyDescent="0.25">
      <c r="B94" s="353"/>
      <c r="C94" s="266"/>
      <c r="D94" s="267"/>
      <c r="E94" s="267"/>
      <c r="F94" s="268"/>
      <c r="G94" s="268"/>
      <c r="H94" s="268"/>
      <c r="I94" s="268"/>
      <c r="J94" s="268"/>
      <c r="K94" s="269"/>
      <c r="L94" s="268"/>
      <c r="M94" s="269"/>
      <c r="N94" s="268"/>
      <c r="O94" s="269"/>
      <c r="P94" s="268"/>
      <c r="Q94" s="269"/>
      <c r="R94" s="268"/>
      <c r="S94" s="269"/>
      <c r="T94" s="268"/>
      <c r="U94" s="269"/>
      <c r="V94" s="270"/>
      <c r="W94" s="269"/>
      <c r="X94" s="268"/>
      <c r="Y94" s="269"/>
      <c r="Z94" s="268"/>
      <c r="AA94" s="269"/>
      <c r="AB94" s="271"/>
      <c r="AC94" s="270"/>
      <c r="AD94" s="270"/>
      <c r="AE94" s="269"/>
      <c r="AF94" s="272"/>
      <c r="AG94" s="273"/>
      <c r="AJ94" s="30">
        <f>AG93</f>
        <v>3957</v>
      </c>
      <c r="AK94" s="30"/>
      <c r="AL94" s="30"/>
      <c r="AM94" s="30"/>
      <c r="AN94" s="30"/>
      <c r="AP94" s="15"/>
      <c r="AQ94" s="15"/>
      <c r="AT94" s="15"/>
      <c r="AU94" s="15"/>
    </row>
    <row r="95" spans="2:47" ht="15" x14ac:dyDescent="0.2">
      <c r="B95" s="353"/>
      <c r="C95" s="227" t="s">
        <v>149</v>
      </c>
      <c r="D95" s="243"/>
      <c r="E95" s="245"/>
      <c r="F95" s="242"/>
      <c r="G95" s="115"/>
      <c r="H95" s="115"/>
      <c r="I95" s="116" t="s">
        <v>86</v>
      </c>
      <c r="J95" s="117"/>
      <c r="K95" s="118" t="s">
        <v>87</v>
      </c>
      <c r="L95" s="119" t="s">
        <v>88</v>
      </c>
      <c r="M95" s="118" t="s">
        <v>87</v>
      </c>
      <c r="N95" s="119" t="s">
        <v>232</v>
      </c>
      <c r="O95" s="118" t="s">
        <v>87</v>
      </c>
      <c r="P95" s="120" t="s">
        <v>90</v>
      </c>
      <c r="Q95" s="118" t="s">
        <v>87</v>
      </c>
      <c r="R95" s="121" t="s">
        <v>91</v>
      </c>
      <c r="S95" s="118" t="s">
        <v>126</v>
      </c>
      <c r="T95" s="120" t="s">
        <v>92</v>
      </c>
      <c r="U95" s="118" t="s">
        <v>87</v>
      </c>
      <c r="V95" s="116" t="s">
        <v>93</v>
      </c>
      <c r="W95" s="118" t="s">
        <v>87</v>
      </c>
      <c r="X95" s="119" t="s">
        <v>94</v>
      </c>
      <c r="Y95" s="118" t="s">
        <v>87</v>
      </c>
      <c r="Z95" s="120" t="s">
        <v>95</v>
      </c>
      <c r="AA95" s="118" t="s">
        <v>87</v>
      </c>
      <c r="AB95" s="239" t="s">
        <v>96</v>
      </c>
      <c r="AC95" s="116" t="s">
        <v>97</v>
      </c>
      <c r="AD95" s="116" t="s">
        <v>233</v>
      </c>
      <c r="AE95" s="124" t="s">
        <v>87</v>
      </c>
      <c r="AF95" s="129"/>
      <c r="AG95" s="127" t="s">
        <v>99</v>
      </c>
      <c r="AJ95" s="31">
        <f>AG99</f>
        <v>3921</v>
      </c>
      <c r="AK95" s="31"/>
      <c r="AL95" s="214" t="s">
        <v>100</v>
      </c>
      <c r="AM95" s="214" t="s">
        <v>100</v>
      </c>
      <c r="AN95" s="214" t="s">
        <v>100</v>
      </c>
      <c r="AO95" s="214" t="s">
        <v>101</v>
      </c>
      <c r="AP95" s="214" t="s">
        <v>102</v>
      </c>
      <c r="AQ95" s="214" t="s">
        <v>103</v>
      </c>
    </row>
    <row r="96" spans="2:47" ht="15" x14ac:dyDescent="0.2">
      <c r="B96" s="353"/>
      <c r="C96" s="228" t="s">
        <v>104</v>
      </c>
      <c r="D96" s="257" t="s">
        <v>105</v>
      </c>
      <c r="E96" s="257" t="s">
        <v>106</v>
      </c>
      <c r="F96" s="254" t="s">
        <v>107</v>
      </c>
      <c r="G96" s="59" t="s">
        <v>108</v>
      </c>
      <c r="H96" s="246" t="s">
        <v>109</v>
      </c>
      <c r="I96" s="61" t="s">
        <v>110</v>
      </c>
      <c r="J96" s="61"/>
      <c r="K96" s="79"/>
      <c r="L96" s="63" t="s">
        <v>111</v>
      </c>
      <c r="M96" s="79"/>
      <c r="N96" s="63" t="s">
        <v>111</v>
      </c>
      <c r="O96" s="79"/>
      <c r="P96" s="64" t="s">
        <v>112</v>
      </c>
      <c r="Q96" s="79"/>
      <c r="R96" s="64" t="s">
        <v>112</v>
      </c>
      <c r="S96" s="79"/>
      <c r="T96" s="64" t="s">
        <v>111</v>
      </c>
      <c r="U96" s="79"/>
      <c r="V96" s="61" t="s">
        <v>112</v>
      </c>
      <c r="W96" s="79"/>
      <c r="X96" s="63" t="s">
        <v>112</v>
      </c>
      <c r="Y96" s="79"/>
      <c r="Z96" s="64" t="s">
        <v>111</v>
      </c>
      <c r="AA96" s="79"/>
      <c r="AB96" s="240" t="s">
        <v>111</v>
      </c>
      <c r="AC96" s="61" t="s">
        <v>111</v>
      </c>
      <c r="AD96" s="66" t="s">
        <v>113</v>
      </c>
      <c r="AE96" s="64"/>
      <c r="AF96" s="113"/>
      <c r="AG96" s="128" t="s">
        <v>114</v>
      </c>
      <c r="AJ96" s="31">
        <f>AG99</f>
        <v>3921</v>
      </c>
      <c r="AK96" s="31"/>
      <c r="AL96" s="215" t="s">
        <v>96</v>
      </c>
      <c r="AM96" s="215" t="s">
        <v>97</v>
      </c>
      <c r="AN96" s="215" t="s">
        <v>115</v>
      </c>
      <c r="AO96" s="216" t="s">
        <v>115</v>
      </c>
      <c r="AP96" s="216" t="s">
        <v>115</v>
      </c>
      <c r="AQ96" s="216" t="s">
        <v>115</v>
      </c>
    </row>
    <row r="97" spans="2:47" ht="15" x14ac:dyDescent="0.2">
      <c r="B97" s="353"/>
      <c r="C97" s="229"/>
      <c r="D97" s="68" t="s">
        <v>243</v>
      </c>
      <c r="E97" s="68" t="s">
        <v>244</v>
      </c>
      <c r="F97" s="249" t="s">
        <v>117</v>
      </c>
      <c r="G97" s="261"/>
      <c r="H97" s="140"/>
      <c r="I97" s="73">
        <v>10.8</v>
      </c>
      <c r="J97" s="73"/>
      <c r="K97" s="132">
        <f>INT(IF(J97="E",(IF((AND(I97&gt;10.99)*(I97&lt;14.21)),(14.3-I97)/0.1*10,(IF((AND(I97&gt;6)*(I97&lt;11.01)),(12.65-I97)/0.05*10,0))))+50,(IF((AND(I97&gt;10.99)*(I97&lt;14.21)),(14.3-I97)/0.1*10,(IF((AND(I97&gt;6)*(I97&lt;11.01)),(12.65-I97)/0.05*10,0))))))</f>
        <v>370</v>
      </c>
      <c r="L97" s="73">
        <v>3.08</v>
      </c>
      <c r="M97" s="132">
        <f>INT(IF(L97&lt;1,0,(L97-0.945)/0.055)*10)</f>
        <v>388</v>
      </c>
      <c r="N97" s="76"/>
      <c r="O97" s="132">
        <f>INT(IF(N97&lt;3,0,(N97-2.85)/0.15)*10)</f>
        <v>0</v>
      </c>
      <c r="P97" s="71"/>
      <c r="Q97" s="132">
        <f>INT(IF(P97&lt;5,0,(P97-4)/1)*10)</f>
        <v>0</v>
      </c>
      <c r="R97" s="72"/>
      <c r="S97" s="221">
        <f>INT(IF(R97&lt;30,0,(R97-27)/3)*10)</f>
        <v>0</v>
      </c>
      <c r="T97" s="73"/>
      <c r="U97" s="132">
        <f>INT(IF(T97&lt;2.2,0,(T97-2.135)/0.065)*10)</f>
        <v>0</v>
      </c>
      <c r="V97" s="72"/>
      <c r="W97" s="132">
        <f>INT(IF(V97&lt;5,0,(V97-4.3)/0.7)*10)</f>
        <v>0</v>
      </c>
      <c r="X97" s="59"/>
      <c r="Y97" s="132">
        <f>INT(IF(X97&lt;10,0,(X97-9)/1)*10)</f>
        <v>0</v>
      </c>
      <c r="Z97" s="73">
        <v>20.2</v>
      </c>
      <c r="AA97" s="132">
        <f>INT(IF(Z97&lt;5,0,(Z97-4.25)/0.75)*10)</f>
        <v>212</v>
      </c>
      <c r="AB97" s="238"/>
      <c r="AC97" s="71"/>
      <c r="AD97" s="74"/>
      <c r="AE97" s="200">
        <f>IF(AF97="ANO",(MAX(AL97:AN97)),0)</f>
        <v>0</v>
      </c>
      <c r="AF97" s="205" t="str">
        <f>IF(AND(ISNUMBER(AB97))*((ISNUMBER(AC97)))*(((ISNUMBER(AD97)))),"NE",IF(AND(ISNUMBER(AB97))*((ISNUMBER(AC97))),"NE",IF(AND(ISNUMBER(AB97))*((ISNUMBER(AD97))),"NE",IF(AND(ISNUMBER(AC97))*((ISNUMBER(AD97))),"NE",IF(AND(AB97="")*((AC97=""))*(((AD97=""))),"NE","ANO")))))</f>
        <v>NE</v>
      </c>
      <c r="AG97" s="130">
        <f>SUM(K97+M97+O97+Q97+S97+U97+W97+Y97+AA97+AE97)</f>
        <v>970</v>
      </c>
      <c r="AH97" s="53"/>
      <c r="AJ97" s="39">
        <f>AG99</f>
        <v>3921</v>
      </c>
      <c r="AK97" s="39"/>
      <c r="AL97" s="195">
        <f>INT(IF(AB97&lt;25,0,(AB97-23.5)/1.5)*10)</f>
        <v>0</v>
      </c>
      <c r="AM97" s="195">
        <f>INT(IF(AC97&lt;120,0,(AC97-117.6)/2.4)*10)</f>
        <v>0</v>
      </c>
      <c r="AN97" s="195">
        <f>INT(IF(AO97&gt;=441,0,(442.5-AO97)/2.5)*10)</f>
        <v>0</v>
      </c>
      <c r="AO97" s="217" t="str">
        <f>IF(AND(AP97=0,AQ97=0),"",AP97*60+AQ97)</f>
        <v/>
      </c>
      <c r="AP97" s="217">
        <f>HOUR(AD97)</f>
        <v>0</v>
      </c>
      <c r="AQ97" s="217">
        <f>MINUTE(AD97)</f>
        <v>0</v>
      </c>
      <c r="AT97" s="151">
        <f>D95</f>
        <v>0</v>
      </c>
      <c r="AU97" s="150" t="str">
        <f>IF(A97="A","QD","")</f>
        <v/>
      </c>
    </row>
    <row r="98" spans="2:47" ht="15" x14ac:dyDescent="0.2">
      <c r="B98" s="353">
        <v>11</v>
      </c>
      <c r="C98" s="229"/>
      <c r="D98" s="75" t="s">
        <v>131</v>
      </c>
      <c r="E98" s="75" t="s">
        <v>244</v>
      </c>
      <c r="F98" s="250" t="s">
        <v>118</v>
      </c>
      <c r="G98" s="261"/>
      <c r="H98" s="281">
        <f>SUM(G98-G97)</f>
        <v>0</v>
      </c>
      <c r="I98" s="69">
        <v>9.3000000000000007</v>
      </c>
      <c r="J98" s="69"/>
      <c r="K98" s="132">
        <f>INT(IF(J98="E",(IF((AND(I98&gt;10.99)*(I98&lt;14.21)),(14.3-I98)/0.1*10,(IF((AND(I98&gt;6)*(I98&lt;11.01)),(12.65-I98)/0.05*10,0))))+50,(IF((AND(I98&gt;10.99)*(I98&lt;14.21)),(14.3-I98)/0.1*10,(IF((AND(I98&gt;6)*(I98&lt;11.01)),(12.65-I98)/0.05*10,0))))))</f>
        <v>670</v>
      </c>
      <c r="L98" s="69">
        <v>3.8</v>
      </c>
      <c r="M98" s="132">
        <f>INT(IF(L98&lt;1,0,(L98-0.945)/0.055)*10)</f>
        <v>519</v>
      </c>
      <c r="N98" s="70">
        <v>10.6</v>
      </c>
      <c r="O98" s="132">
        <f>INT(IF(N98&lt;3,0,(N98-2.85)/0.15)*10)</f>
        <v>516</v>
      </c>
      <c r="P98" s="71"/>
      <c r="Q98" s="132">
        <f>INT(IF(P98&lt;5,0,(P98-4)/1)*10)</f>
        <v>0</v>
      </c>
      <c r="R98" s="72"/>
      <c r="S98" s="221">
        <f>INT(IF(R98&lt;30,0,(R98-27)/3)*10)</f>
        <v>0</v>
      </c>
      <c r="T98" s="69"/>
      <c r="U98" s="132">
        <f>INT(IF(T98&lt;2.2,0,(T98-2.135)/0.065)*10)</f>
        <v>0</v>
      </c>
      <c r="V98" s="72"/>
      <c r="W98" s="132">
        <f>INT(IF(V98&lt;5,0,(V98-4.3)/0.7)*10)</f>
        <v>0</v>
      </c>
      <c r="X98" s="59"/>
      <c r="Y98" s="132">
        <f>INT(IF(X98&lt;10,0,(X98-9)/1)*10)</f>
        <v>0</v>
      </c>
      <c r="Z98" s="73"/>
      <c r="AA98" s="132">
        <f>INT(IF(Z98&lt;5,0,(Z98-4.25)/0.75)*10)</f>
        <v>0</v>
      </c>
      <c r="AB98" s="238"/>
      <c r="AC98" s="71"/>
      <c r="AD98" s="87">
        <v>9.0972222222222218E-2</v>
      </c>
      <c r="AE98" s="200">
        <f>IF(AF98="ANO",(MAX(AL98:AN98)),0)</f>
        <v>1246</v>
      </c>
      <c r="AF98" s="205" t="str">
        <f>IF(AND(ISNUMBER(AB98))*((ISNUMBER(AC98)))*(((ISNUMBER(AD98)))),"NE",IF(AND(ISNUMBER(AB98))*((ISNUMBER(AC98))),"NE",IF(AND(ISNUMBER(AB98))*((ISNUMBER(AD98))),"NE",IF(AND(ISNUMBER(AC98))*((ISNUMBER(AD98))),"NE",IF(AND(AB98="")*((AC98=""))*(((AD98=""))),"NE","ANO")))))</f>
        <v>ANO</v>
      </c>
      <c r="AG98" s="131">
        <f>SUM(K98+M98+O98+Q98+S98+U98+W98+Y98+AA98+AE98)</f>
        <v>2951</v>
      </c>
      <c r="AH98" s="53"/>
      <c r="AJ98" s="39">
        <f>AG99</f>
        <v>3921</v>
      </c>
      <c r="AK98" s="39"/>
      <c r="AL98" s="195">
        <f>INT(IF(AB98&lt;25,0,(AB98-23.5)/1.5)*10)</f>
        <v>0</v>
      </c>
      <c r="AM98" s="195">
        <f>INT(IF(AC98&lt;120,0,(AC98-117.6)/2.4)*10)</f>
        <v>0</v>
      </c>
      <c r="AN98" s="195">
        <f>INT(IF(AO98&gt;=441,0,(442.5-AO98)/2.5)*10)</f>
        <v>1246</v>
      </c>
      <c r="AO98" s="217">
        <f>IF(AND(AP98=0,AQ98=0),"",AP98*60+AQ98)</f>
        <v>131</v>
      </c>
      <c r="AP98" s="217">
        <f>HOUR(AD98)</f>
        <v>2</v>
      </c>
      <c r="AQ98" s="217">
        <f>MINUTE(AD98)</f>
        <v>11</v>
      </c>
      <c r="AT98" s="151">
        <f>D95</f>
        <v>0</v>
      </c>
      <c r="AU98" s="150" t="str">
        <f>IF(A98="A","QD","")</f>
        <v/>
      </c>
    </row>
    <row r="99" spans="2:47" ht="15.75" thickBot="1" x14ac:dyDescent="0.25">
      <c r="B99" s="353"/>
      <c r="C99" s="230"/>
      <c r="D99" s="77"/>
      <c r="E99" s="77"/>
      <c r="F99" s="253"/>
      <c r="G99" s="77"/>
      <c r="H99" s="77"/>
      <c r="I99" s="77"/>
      <c r="J99" s="77"/>
      <c r="K99" s="78"/>
      <c r="L99" s="77"/>
      <c r="M99" s="81"/>
      <c r="N99" s="82"/>
      <c r="O99" s="81"/>
      <c r="P99" s="82"/>
      <c r="Q99" s="81"/>
      <c r="R99" s="82"/>
      <c r="S99" s="80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155" t="s">
        <v>119</v>
      </c>
      <c r="AF99" s="156"/>
      <c r="AG99" s="157">
        <f>SUM(AG97:AG98)</f>
        <v>3921</v>
      </c>
      <c r="AJ99" s="30">
        <f>AG99</f>
        <v>3921</v>
      </c>
      <c r="AK99" s="30"/>
      <c r="AL99" s="220"/>
      <c r="AM99" s="220"/>
      <c r="AN99" s="220"/>
      <c r="AO99" s="23"/>
      <c r="AP99" s="154"/>
      <c r="AQ99" s="154"/>
      <c r="AT99" s="20"/>
      <c r="AU99" s="20"/>
    </row>
    <row r="100" spans="2:47" ht="15.75" thickBot="1" x14ac:dyDescent="0.25">
      <c r="B100" s="353"/>
      <c r="C100" s="266"/>
      <c r="D100" s="267"/>
      <c r="E100" s="267"/>
      <c r="F100" s="268"/>
      <c r="G100" s="268"/>
      <c r="H100" s="268"/>
      <c r="I100" s="268"/>
      <c r="J100" s="268"/>
      <c r="K100" s="269"/>
      <c r="L100" s="268"/>
      <c r="M100" s="269"/>
      <c r="N100" s="268"/>
      <c r="O100" s="269"/>
      <c r="P100" s="268"/>
      <c r="Q100" s="269"/>
      <c r="R100" s="268"/>
      <c r="S100" s="269"/>
      <c r="T100" s="268"/>
      <c r="U100" s="269"/>
      <c r="V100" s="270"/>
      <c r="W100" s="269"/>
      <c r="X100" s="268"/>
      <c r="Y100" s="269"/>
      <c r="Z100" s="268"/>
      <c r="AA100" s="269"/>
      <c r="AB100" s="271"/>
      <c r="AC100" s="270"/>
      <c r="AD100" s="270"/>
      <c r="AE100" s="269"/>
      <c r="AF100" s="272"/>
      <c r="AG100" s="273"/>
      <c r="AJ100" s="30">
        <f>AG99</f>
        <v>3921</v>
      </c>
      <c r="AK100" s="30"/>
      <c r="AL100" s="220"/>
      <c r="AM100" s="220"/>
      <c r="AN100" s="220"/>
      <c r="AO100" s="23"/>
      <c r="AP100" s="154"/>
      <c r="AQ100" s="154"/>
      <c r="AT100" s="15"/>
      <c r="AU100" s="15"/>
    </row>
    <row r="101" spans="2:47" ht="15" x14ac:dyDescent="0.2">
      <c r="B101" s="353"/>
      <c r="C101" s="227" t="s">
        <v>136</v>
      </c>
      <c r="D101" s="243"/>
      <c r="E101" s="245"/>
      <c r="F101" s="303"/>
      <c r="G101" s="115"/>
      <c r="H101" s="115"/>
      <c r="I101" s="86" t="s">
        <v>86</v>
      </c>
      <c r="J101" s="122"/>
      <c r="K101" s="83" t="s">
        <v>87</v>
      </c>
      <c r="L101" s="84" t="s">
        <v>88</v>
      </c>
      <c r="M101" s="83" t="s">
        <v>87</v>
      </c>
      <c r="N101" s="119" t="s">
        <v>232</v>
      </c>
      <c r="O101" s="83" t="s">
        <v>87</v>
      </c>
      <c r="P101" s="85" t="s">
        <v>90</v>
      </c>
      <c r="Q101" s="83" t="s">
        <v>87</v>
      </c>
      <c r="R101" s="121" t="s">
        <v>91</v>
      </c>
      <c r="S101" s="118" t="s">
        <v>87</v>
      </c>
      <c r="T101" s="85" t="s">
        <v>92</v>
      </c>
      <c r="U101" s="83" t="s">
        <v>87</v>
      </c>
      <c r="V101" s="86" t="s">
        <v>93</v>
      </c>
      <c r="W101" s="83" t="s">
        <v>87</v>
      </c>
      <c r="X101" s="84" t="s">
        <v>94</v>
      </c>
      <c r="Y101" s="83" t="s">
        <v>87</v>
      </c>
      <c r="Z101" s="85" t="s">
        <v>95</v>
      </c>
      <c r="AA101" s="83" t="s">
        <v>87</v>
      </c>
      <c r="AB101" s="239" t="s">
        <v>96</v>
      </c>
      <c r="AC101" s="116" t="s">
        <v>97</v>
      </c>
      <c r="AD101" s="116" t="s">
        <v>233</v>
      </c>
      <c r="AE101" s="124" t="s">
        <v>87</v>
      </c>
      <c r="AF101" s="129"/>
      <c r="AG101" s="127" t="s">
        <v>99</v>
      </c>
      <c r="AJ101" s="31">
        <f>AG105</f>
        <v>3904</v>
      </c>
      <c r="AK101" s="31"/>
      <c r="AL101" s="214" t="s">
        <v>100</v>
      </c>
      <c r="AM101" s="214" t="s">
        <v>100</v>
      </c>
      <c r="AN101" s="214" t="s">
        <v>100</v>
      </c>
      <c r="AO101" s="214" t="s">
        <v>101</v>
      </c>
      <c r="AP101" s="214" t="s">
        <v>102</v>
      </c>
      <c r="AQ101" s="214" t="s">
        <v>103</v>
      </c>
    </row>
    <row r="102" spans="2:47" ht="15" x14ac:dyDescent="0.2">
      <c r="B102" s="353"/>
      <c r="C102" s="228" t="s">
        <v>104</v>
      </c>
      <c r="D102" s="257" t="s">
        <v>105</v>
      </c>
      <c r="E102" s="257" t="s">
        <v>106</v>
      </c>
      <c r="F102" s="254" t="s">
        <v>107</v>
      </c>
      <c r="G102" s="59" t="s">
        <v>108</v>
      </c>
      <c r="H102" s="246" t="s">
        <v>109</v>
      </c>
      <c r="I102" s="61" t="s">
        <v>110</v>
      </c>
      <c r="J102" s="61"/>
      <c r="K102" s="79"/>
      <c r="L102" s="63" t="s">
        <v>111</v>
      </c>
      <c r="M102" s="79"/>
      <c r="N102" s="63" t="s">
        <v>111</v>
      </c>
      <c r="O102" s="79"/>
      <c r="P102" s="64" t="s">
        <v>112</v>
      </c>
      <c r="Q102" s="79"/>
      <c r="R102" s="64" t="s">
        <v>112</v>
      </c>
      <c r="S102" s="79"/>
      <c r="T102" s="64" t="s">
        <v>111</v>
      </c>
      <c r="U102" s="79"/>
      <c r="V102" s="61" t="s">
        <v>112</v>
      </c>
      <c r="W102" s="79"/>
      <c r="X102" s="63" t="s">
        <v>112</v>
      </c>
      <c r="Y102" s="79"/>
      <c r="Z102" s="64" t="s">
        <v>111</v>
      </c>
      <c r="AA102" s="79"/>
      <c r="AB102" s="240" t="s">
        <v>111</v>
      </c>
      <c r="AC102" s="61" t="s">
        <v>111</v>
      </c>
      <c r="AD102" s="66" t="s">
        <v>113</v>
      </c>
      <c r="AE102" s="64"/>
      <c r="AF102" s="113"/>
      <c r="AG102" s="128" t="s">
        <v>114</v>
      </c>
      <c r="AJ102" s="31">
        <f>AG105</f>
        <v>3904</v>
      </c>
      <c r="AK102" s="31"/>
      <c r="AL102" s="215" t="s">
        <v>96</v>
      </c>
      <c r="AM102" s="215" t="s">
        <v>97</v>
      </c>
      <c r="AN102" s="215" t="s">
        <v>115</v>
      </c>
      <c r="AO102" s="216" t="s">
        <v>115</v>
      </c>
      <c r="AP102" s="216" t="s">
        <v>115</v>
      </c>
      <c r="AQ102" s="216" t="s">
        <v>115</v>
      </c>
    </row>
    <row r="103" spans="2:47" ht="15" x14ac:dyDescent="0.2">
      <c r="B103" s="353"/>
      <c r="C103" s="229"/>
      <c r="D103" s="68" t="s">
        <v>293</v>
      </c>
      <c r="E103" s="68" t="s">
        <v>292</v>
      </c>
      <c r="F103" s="249" t="s">
        <v>117</v>
      </c>
      <c r="G103" s="261"/>
      <c r="H103" s="140"/>
      <c r="I103" s="73">
        <v>11.2</v>
      </c>
      <c r="J103" s="73"/>
      <c r="K103" s="132">
        <f>INT(IF(J103="E",(IF((AND(I103&gt;10.99)*(I103&lt;14.21)),(14.3-I103)/0.1*10,(IF((AND(I103&gt;6)*(I103&lt;11.01)),(12.65-I103)/0.05*10,0))))+50,(IF((AND(I103&gt;10.99)*(I103&lt;14.21)),(14.3-I103)/0.1*10,(IF((AND(I103&gt;6)*(I103&lt;11.01)),(12.65-I103)/0.05*10,0))))))</f>
        <v>310</v>
      </c>
      <c r="L103" s="73">
        <v>3.5</v>
      </c>
      <c r="M103" s="132">
        <f>INT(IF(L103&lt;1,0,(L103-0.945)/0.055)*10)</f>
        <v>464</v>
      </c>
      <c r="N103" s="76"/>
      <c r="O103" s="132">
        <f>INT(IF(N103&lt;3,0,(N103-2.85)/0.15)*10)</f>
        <v>0</v>
      </c>
      <c r="P103" s="71"/>
      <c r="Q103" s="132">
        <f>INT(IF(P103&lt;5,0,(P103-4)/1)*10)</f>
        <v>0</v>
      </c>
      <c r="R103" s="72"/>
      <c r="S103" s="221">
        <f>INT(IF(R103&lt;30,0,(R103-27)/3)*10)</f>
        <v>0</v>
      </c>
      <c r="T103" s="73"/>
      <c r="U103" s="132">
        <f>INT(IF(T103&lt;2.2,0,(T103-2.135)/0.065)*10)</f>
        <v>0</v>
      </c>
      <c r="V103" s="72"/>
      <c r="W103" s="132">
        <f>INT(IF(V103&lt;5,0,(V103-4.3)/0.7)*10)</f>
        <v>0</v>
      </c>
      <c r="X103" s="59"/>
      <c r="Y103" s="132">
        <f>INT(IF(X103&lt;10,0,(X103-9)/1)*10)</f>
        <v>0</v>
      </c>
      <c r="Z103" s="73">
        <v>18</v>
      </c>
      <c r="AA103" s="132">
        <f>INT(IF(Z103&lt;5,0,(Z103-4.25)/0.75)*10)</f>
        <v>183</v>
      </c>
      <c r="AB103" s="238"/>
      <c r="AC103" s="71"/>
      <c r="AD103" s="74"/>
      <c r="AE103" s="200">
        <f>IF(AF103="ANO",(MAX(AL103:AN103)),0)</f>
        <v>0</v>
      </c>
      <c r="AF103" s="205" t="str">
        <f>IF(AND(ISNUMBER(AB103))*((ISNUMBER(AC103)))*(((ISNUMBER(AD103)))),"NE",IF(AND(ISNUMBER(AB103))*((ISNUMBER(AC103))),"NE",IF(AND(ISNUMBER(AB103))*((ISNUMBER(AD103))),"NE",IF(AND(ISNUMBER(AC103))*((ISNUMBER(AD103))),"NE",IF(AND(AB103="")*((AC103=""))*(((AD103=""))),"NE","ANO")))))</f>
        <v>NE</v>
      </c>
      <c r="AG103" s="130">
        <f>SUM(K103+M103+O103+Q103+S103+U103+W103+Y103+AA103+AE103)</f>
        <v>957</v>
      </c>
      <c r="AH103" s="53"/>
      <c r="AJ103" s="39">
        <f>AG105</f>
        <v>3904</v>
      </c>
      <c r="AK103" s="39"/>
      <c r="AL103" s="195">
        <f>INT(IF(AB103&lt;25,0,(AB103-23.5)/1.5)*10)</f>
        <v>0</v>
      </c>
      <c r="AM103" s="195">
        <f>INT(IF(AC103&lt;120,0,(AC103-117.6)/2.4)*10)</f>
        <v>0</v>
      </c>
      <c r="AN103" s="195">
        <f>INT(IF(AO103&gt;=441,0,(442.5-AO103)/2.5)*10)</f>
        <v>0</v>
      </c>
      <c r="AO103" s="217" t="str">
        <f>IF(AND(AP103=0,AQ103=0),"",AP103*60+AQ103)</f>
        <v/>
      </c>
      <c r="AP103" s="217">
        <f>HOUR(AD103)</f>
        <v>0</v>
      </c>
      <c r="AQ103" s="217">
        <f>MINUTE(AD103)</f>
        <v>0</v>
      </c>
      <c r="AT103" s="151">
        <f>D101</f>
        <v>0</v>
      </c>
      <c r="AU103" s="150" t="str">
        <f>IF(A103="A","QD","")</f>
        <v/>
      </c>
    </row>
    <row r="104" spans="2:47" ht="15" x14ac:dyDescent="0.2">
      <c r="B104" s="353">
        <v>12</v>
      </c>
      <c r="C104" s="229"/>
      <c r="D104" s="75" t="s">
        <v>291</v>
      </c>
      <c r="E104" s="75" t="s">
        <v>292</v>
      </c>
      <c r="F104" s="250" t="s">
        <v>118</v>
      </c>
      <c r="G104" s="261"/>
      <c r="H104" s="281">
        <f>SUM(G104-G103)</f>
        <v>0</v>
      </c>
      <c r="I104" s="69">
        <v>9.1</v>
      </c>
      <c r="J104" s="69"/>
      <c r="K104" s="132">
        <f>INT(IF(J104="E",(IF((AND(I104&gt;10.99)*(I104&lt;14.21)),(14.3-I104)/0.1*10,(IF((AND(I104&gt;6)*(I104&lt;11.01)),(12.65-I104)/0.05*10,0))))+50,(IF((AND(I104&gt;10.99)*(I104&lt;14.21)),(14.3-I104)/0.1*10,(IF((AND(I104&gt;6)*(I104&lt;11.01)),(12.65-I104)/0.05*10,0))))))</f>
        <v>710</v>
      </c>
      <c r="L104" s="69">
        <v>3.12</v>
      </c>
      <c r="M104" s="132">
        <f>INT(IF(L104&lt;1,0,(L104-0.945)/0.055)*10)</f>
        <v>395</v>
      </c>
      <c r="N104" s="70">
        <v>12.57</v>
      </c>
      <c r="O104" s="132">
        <f>INT(IF(N104&lt;3,0,(N104-2.85)/0.15)*10)</f>
        <v>648</v>
      </c>
      <c r="P104" s="71"/>
      <c r="Q104" s="132">
        <f>INT(IF(P104&lt;5,0,(P104-4)/1)*10)</f>
        <v>0</v>
      </c>
      <c r="R104" s="72"/>
      <c r="S104" s="221">
        <f>INT(IF(R104&lt;30,0,(R104-27)/3)*10)</f>
        <v>0</v>
      </c>
      <c r="T104" s="69"/>
      <c r="U104" s="132">
        <f>INT(IF(T104&lt;2.2,0,(T104-2.135)/0.065)*10)</f>
        <v>0</v>
      </c>
      <c r="V104" s="72"/>
      <c r="W104" s="132">
        <f>INT(IF(V104&lt;5,0,(V104-4.3)/0.7)*10)</f>
        <v>0</v>
      </c>
      <c r="X104" s="59"/>
      <c r="Y104" s="132">
        <f>INT(IF(X104&lt;10,0,(X104-9)/1)*10)</f>
        <v>0</v>
      </c>
      <c r="Z104" s="73"/>
      <c r="AA104" s="132">
        <f>INT(IF(Z104&lt;5,0,(Z104-4.25)/0.75)*10)</f>
        <v>0</v>
      </c>
      <c r="AB104" s="238"/>
      <c r="AC104" s="71"/>
      <c r="AD104" s="87">
        <v>9.9999999999999992E-2</v>
      </c>
      <c r="AE104" s="200">
        <f>IF(AF104="ANO",(MAX(AL104:AN104)),0)</f>
        <v>1194</v>
      </c>
      <c r="AF104" s="205" t="str">
        <f>IF(AND(ISNUMBER(AB104))*((ISNUMBER(AC104)))*(((ISNUMBER(AD104)))),"NE",IF(AND(ISNUMBER(AB104))*((ISNUMBER(AC104))),"NE",IF(AND(ISNUMBER(AB104))*((ISNUMBER(AD104))),"NE",IF(AND(ISNUMBER(AC104))*((ISNUMBER(AD104))),"NE",IF(AND(AB104="")*((AC104=""))*(((AD104=""))),"NE","ANO")))))</f>
        <v>ANO</v>
      </c>
      <c r="AG104" s="131">
        <f>SUM(K104+M104+O104+Q104+S104+U104+W104+Y104+AA104+AE104)</f>
        <v>2947</v>
      </c>
      <c r="AH104" s="53"/>
      <c r="AJ104" s="39">
        <f>AG105</f>
        <v>3904</v>
      </c>
      <c r="AK104" s="39"/>
      <c r="AL104" s="195">
        <f>INT(IF(AB104&lt;25,0,(AB104-23.5)/1.5)*10)</f>
        <v>0</v>
      </c>
      <c r="AM104" s="195">
        <f>INT(IF(AC104&lt;120,0,(AC104-117.6)/2.4)*10)</f>
        <v>0</v>
      </c>
      <c r="AN104" s="195">
        <f>INT(IF(AO104&gt;=441,0,(442.5-AO104)/2.5)*10)</f>
        <v>1194</v>
      </c>
      <c r="AO104" s="217">
        <f>IF(AND(AP104=0,AQ104=0),"",AP104*60+AQ104)</f>
        <v>144</v>
      </c>
      <c r="AP104" s="217">
        <f>HOUR(AD104)</f>
        <v>2</v>
      </c>
      <c r="AQ104" s="217">
        <f>MINUTE(AD104)</f>
        <v>24</v>
      </c>
      <c r="AT104" s="151">
        <f>D101</f>
        <v>0</v>
      </c>
      <c r="AU104" s="150" t="str">
        <f>IF(A104="A","QD","")</f>
        <v/>
      </c>
    </row>
    <row r="105" spans="2:47" ht="15.75" thickBot="1" x14ac:dyDescent="0.25">
      <c r="B105" s="353"/>
      <c r="C105" s="230"/>
      <c r="D105" s="77"/>
      <c r="E105" s="77"/>
      <c r="F105" s="253"/>
      <c r="G105" s="77"/>
      <c r="H105" s="77"/>
      <c r="I105" s="77"/>
      <c r="J105" s="77"/>
      <c r="K105" s="77"/>
      <c r="L105" s="77"/>
      <c r="M105" s="80"/>
      <c r="N105" s="80"/>
      <c r="O105" s="80"/>
      <c r="P105" s="80"/>
      <c r="Q105" s="80"/>
      <c r="R105" s="80"/>
      <c r="S105" s="80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155" t="s">
        <v>119</v>
      </c>
      <c r="AF105" s="156"/>
      <c r="AG105" s="157">
        <f>SUM(AG103:AG104)</f>
        <v>3904</v>
      </c>
      <c r="AJ105" s="30">
        <f>AG105</f>
        <v>3904</v>
      </c>
      <c r="AK105" s="30"/>
      <c r="AL105" s="30"/>
      <c r="AM105" s="30"/>
      <c r="AN105" s="30"/>
      <c r="AP105" s="15"/>
      <c r="AQ105" s="18"/>
      <c r="AT105" s="20"/>
      <c r="AU105" s="20"/>
    </row>
    <row r="106" spans="2:47" ht="15.75" thickBot="1" x14ac:dyDescent="0.25">
      <c r="B106" s="353"/>
      <c r="C106" s="266"/>
      <c r="D106" s="267"/>
      <c r="E106" s="267"/>
      <c r="F106" s="268"/>
      <c r="G106" s="268"/>
      <c r="H106" s="268"/>
      <c r="I106" s="268"/>
      <c r="J106" s="268"/>
      <c r="K106" s="269"/>
      <c r="L106" s="268"/>
      <c r="M106" s="269"/>
      <c r="N106" s="268"/>
      <c r="O106" s="269"/>
      <c r="P106" s="268"/>
      <c r="Q106" s="269"/>
      <c r="R106" s="268"/>
      <c r="S106" s="269"/>
      <c r="T106" s="268"/>
      <c r="U106" s="269"/>
      <c r="V106" s="270"/>
      <c r="W106" s="269"/>
      <c r="X106" s="268"/>
      <c r="Y106" s="269"/>
      <c r="Z106" s="268"/>
      <c r="AA106" s="269"/>
      <c r="AB106" s="271"/>
      <c r="AC106" s="270"/>
      <c r="AD106" s="270"/>
      <c r="AE106" s="269"/>
      <c r="AF106" s="272"/>
      <c r="AG106" s="273"/>
      <c r="AJ106" s="30">
        <f>AG105</f>
        <v>3904</v>
      </c>
      <c r="AK106" s="30"/>
      <c r="AL106" s="30"/>
      <c r="AM106" s="30"/>
      <c r="AN106" s="30"/>
      <c r="AP106" s="15"/>
      <c r="AQ106" s="15"/>
      <c r="AT106" s="15"/>
      <c r="AU106" s="15"/>
    </row>
    <row r="107" spans="2:47" ht="15" x14ac:dyDescent="0.2">
      <c r="B107" s="353"/>
      <c r="C107" s="227" t="s">
        <v>144</v>
      </c>
      <c r="D107" s="243"/>
      <c r="E107" s="245"/>
      <c r="F107" s="242"/>
      <c r="G107" s="115"/>
      <c r="H107" s="115"/>
      <c r="I107" s="116" t="s">
        <v>86</v>
      </c>
      <c r="J107" s="117"/>
      <c r="K107" s="118" t="s">
        <v>87</v>
      </c>
      <c r="L107" s="119" t="s">
        <v>88</v>
      </c>
      <c r="M107" s="118" t="s">
        <v>87</v>
      </c>
      <c r="N107" s="119" t="s">
        <v>232</v>
      </c>
      <c r="O107" s="118" t="s">
        <v>87</v>
      </c>
      <c r="P107" s="120" t="s">
        <v>90</v>
      </c>
      <c r="Q107" s="118" t="s">
        <v>87</v>
      </c>
      <c r="R107" s="121" t="s">
        <v>91</v>
      </c>
      <c r="S107" s="118" t="s">
        <v>87</v>
      </c>
      <c r="T107" s="120" t="s">
        <v>92</v>
      </c>
      <c r="U107" s="118" t="s">
        <v>87</v>
      </c>
      <c r="V107" s="116" t="s">
        <v>93</v>
      </c>
      <c r="W107" s="118" t="s">
        <v>87</v>
      </c>
      <c r="X107" s="119" t="s">
        <v>94</v>
      </c>
      <c r="Y107" s="118" t="s">
        <v>87</v>
      </c>
      <c r="Z107" s="120" t="s">
        <v>95</v>
      </c>
      <c r="AA107" s="118" t="s">
        <v>87</v>
      </c>
      <c r="AB107" s="239" t="s">
        <v>96</v>
      </c>
      <c r="AC107" s="116" t="s">
        <v>97</v>
      </c>
      <c r="AD107" s="116" t="s">
        <v>233</v>
      </c>
      <c r="AE107" s="124" t="s">
        <v>87</v>
      </c>
      <c r="AF107" s="129"/>
      <c r="AG107" s="127" t="s">
        <v>99</v>
      </c>
      <c r="AJ107" s="31">
        <f>AG111</f>
        <v>3896</v>
      </c>
      <c r="AK107" s="31"/>
      <c r="AL107" s="214" t="s">
        <v>100</v>
      </c>
      <c r="AM107" s="214" t="s">
        <v>100</v>
      </c>
      <c r="AN107" s="214" t="s">
        <v>100</v>
      </c>
      <c r="AO107" s="214" t="s">
        <v>101</v>
      </c>
      <c r="AP107" s="214" t="s">
        <v>102</v>
      </c>
      <c r="AQ107" s="214" t="s">
        <v>103</v>
      </c>
      <c r="AT107" s="15"/>
      <c r="AU107" s="15"/>
    </row>
    <row r="108" spans="2:47" ht="15" x14ac:dyDescent="0.2">
      <c r="B108" s="353"/>
      <c r="C108" s="228" t="s">
        <v>104</v>
      </c>
      <c r="D108" s="257" t="s">
        <v>105</v>
      </c>
      <c r="E108" s="257" t="s">
        <v>106</v>
      </c>
      <c r="F108" s="254" t="s">
        <v>107</v>
      </c>
      <c r="G108" s="59" t="s">
        <v>108</v>
      </c>
      <c r="H108" s="246" t="s">
        <v>109</v>
      </c>
      <c r="I108" s="61" t="s">
        <v>110</v>
      </c>
      <c r="J108" s="61"/>
      <c r="K108" s="79"/>
      <c r="L108" s="63" t="s">
        <v>111</v>
      </c>
      <c r="M108" s="79"/>
      <c r="N108" s="63" t="s">
        <v>111</v>
      </c>
      <c r="O108" s="79"/>
      <c r="P108" s="64" t="s">
        <v>112</v>
      </c>
      <c r="Q108" s="79"/>
      <c r="R108" s="64" t="s">
        <v>112</v>
      </c>
      <c r="S108" s="79"/>
      <c r="T108" s="64" t="s">
        <v>111</v>
      </c>
      <c r="U108" s="79"/>
      <c r="V108" s="61" t="s">
        <v>112</v>
      </c>
      <c r="W108" s="79"/>
      <c r="X108" s="63" t="s">
        <v>112</v>
      </c>
      <c r="Y108" s="79"/>
      <c r="Z108" s="64" t="s">
        <v>111</v>
      </c>
      <c r="AA108" s="79"/>
      <c r="AB108" s="240" t="s">
        <v>111</v>
      </c>
      <c r="AC108" s="61" t="s">
        <v>111</v>
      </c>
      <c r="AD108" s="66" t="s">
        <v>113</v>
      </c>
      <c r="AE108" s="64"/>
      <c r="AF108" s="113"/>
      <c r="AG108" s="128" t="s">
        <v>114</v>
      </c>
      <c r="AJ108" s="31">
        <f>AG111</f>
        <v>3896</v>
      </c>
      <c r="AK108" s="31"/>
      <c r="AL108" s="215" t="s">
        <v>96</v>
      </c>
      <c r="AM108" s="215" t="s">
        <v>97</v>
      </c>
      <c r="AN108" s="215" t="s">
        <v>115</v>
      </c>
      <c r="AO108" s="216" t="s">
        <v>115</v>
      </c>
      <c r="AP108" s="216" t="s">
        <v>115</v>
      </c>
      <c r="AQ108" s="216" t="s">
        <v>115</v>
      </c>
      <c r="AT108" s="15"/>
      <c r="AU108" s="15"/>
    </row>
    <row r="109" spans="2:47" ht="15" x14ac:dyDescent="0.2">
      <c r="B109" s="353"/>
      <c r="C109" s="229"/>
      <c r="D109" s="68" t="s">
        <v>259</v>
      </c>
      <c r="E109" s="68" t="s">
        <v>260</v>
      </c>
      <c r="F109" s="249" t="s">
        <v>117</v>
      </c>
      <c r="G109" s="261"/>
      <c r="H109" s="140"/>
      <c r="I109" s="73">
        <v>10.9</v>
      </c>
      <c r="J109" s="73"/>
      <c r="K109" s="132">
        <f>INT(IF(J109="E",(IF((AND(I109&gt;10.99)*(I109&lt;14.21)),(14.3-I109)/0.1*10,(IF((AND(I109&gt;6)*(I109&lt;11.01)),(12.65-I109)/0.05*10,0))))+50,(IF((AND(I109&gt;10.99)*(I109&lt;14.21)),(14.3-I109)/0.1*10,(IF((AND(I109&gt;6)*(I109&lt;11.01)),(12.65-I109)/0.05*10,0))))))</f>
        <v>350</v>
      </c>
      <c r="L109" s="73">
        <v>3.02</v>
      </c>
      <c r="M109" s="132">
        <f>INT(IF(L109&lt;1,0,(L109-0.945)/0.055)*10)</f>
        <v>377</v>
      </c>
      <c r="N109" s="76"/>
      <c r="O109" s="132">
        <f>INT(IF(N109&lt;3,0,(N109-2.85)/0.15)*10)</f>
        <v>0</v>
      </c>
      <c r="P109" s="71"/>
      <c r="Q109" s="132">
        <f>INT(IF(P109&lt;5,0,(P109-4)/1)*10)</f>
        <v>0</v>
      </c>
      <c r="R109" s="72"/>
      <c r="S109" s="221">
        <f>INT(IF(R109&lt;30,0,(R109-27)/3)*10)</f>
        <v>0</v>
      </c>
      <c r="T109" s="73"/>
      <c r="U109" s="132">
        <f>INT(IF(T109&lt;2.2,0,(T109-2.135)/0.065)*10)</f>
        <v>0</v>
      </c>
      <c r="V109" s="72"/>
      <c r="W109" s="132">
        <f>INT(IF(V109&lt;5,0,(V109-4.3)/0.7)*10)</f>
        <v>0</v>
      </c>
      <c r="X109" s="59"/>
      <c r="Y109" s="132">
        <f>INT(IF(X109&lt;10,0,(X109-9)/1)*10)</f>
        <v>0</v>
      </c>
      <c r="Z109" s="73">
        <v>17.7</v>
      </c>
      <c r="AA109" s="132">
        <f>INT(IF(Z109&lt;5,0,(Z109-4.25)/0.75)*10)</f>
        <v>179</v>
      </c>
      <c r="AB109" s="238"/>
      <c r="AC109" s="71"/>
      <c r="AD109" s="74"/>
      <c r="AE109" s="200">
        <f>IF(AF109="ANO",(MAX(AL109:AN109)),0)</f>
        <v>0</v>
      </c>
      <c r="AF109" s="205" t="str">
        <f>IF(AND(ISNUMBER(AB109))*((ISNUMBER(AC109)))*(((ISNUMBER(AD109)))),"NE",IF(AND(ISNUMBER(AB109))*((ISNUMBER(AC109))),"NE",IF(AND(ISNUMBER(AB109))*((ISNUMBER(AD109))),"NE",IF(AND(ISNUMBER(AC109))*((ISNUMBER(AD109))),"NE",IF(AND(AB109="")*((AC109=""))*(((AD109=""))),"NE","ANO")))))</f>
        <v>NE</v>
      </c>
      <c r="AG109" s="130">
        <f>SUM(K109+M109+O109+Q109+S109+U109+W109+Y109+AA109+AE109)</f>
        <v>906</v>
      </c>
      <c r="AJ109" s="39">
        <f>AG111</f>
        <v>3896</v>
      </c>
      <c r="AK109" s="39"/>
      <c r="AL109" s="195">
        <f>INT(IF(AB109&lt;25,0,(AB109-23.5)/1.5)*10)</f>
        <v>0</v>
      </c>
      <c r="AM109" s="195">
        <f>INT(IF(AC109&lt;120,0,(AC109-117.6)/2.4)*10)</f>
        <v>0</v>
      </c>
      <c r="AN109" s="195">
        <f>INT(IF(AO109&gt;=441,0,(442.5-AO109)/2.5)*10)</f>
        <v>0</v>
      </c>
      <c r="AO109" s="217" t="str">
        <f>IF(AND(AP109=0,AQ109=0),"",AP109*60+AQ109)</f>
        <v/>
      </c>
      <c r="AP109" s="217">
        <f>HOUR(AD109)</f>
        <v>0</v>
      </c>
      <c r="AQ109" s="217">
        <f>MINUTE(AD109)</f>
        <v>0</v>
      </c>
      <c r="AT109" s="151">
        <f>D107</f>
        <v>0</v>
      </c>
      <c r="AU109" s="150" t="str">
        <f>IF(A109="A","QD","")</f>
        <v/>
      </c>
    </row>
    <row r="110" spans="2:47" ht="15" x14ac:dyDescent="0.2">
      <c r="B110" s="353">
        <v>13</v>
      </c>
      <c r="C110" s="229"/>
      <c r="D110" s="75" t="s">
        <v>313</v>
      </c>
      <c r="E110" s="75" t="s">
        <v>261</v>
      </c>
      <c r="F110" s="250" t="s">
        <v>118</v>
      </c>
      <c r="G110" s="261"/>
      <c r="H110" s="281">
        <f>SUM(G110-G109)</f>
        <v>0</v>
      </c>
      <c r="I110" s="69">
        <v>9.1</v>
      </c>
      <c r="J110" s="69"/>
      <c r="K110" s="132">
        <f>INT(IF(J110="E",(IF((AND(I110&gt;10.99)*(I110&lt;14.21)),(14.3-I110)/0.1*10,(IF((AND(I110&gt;6)*(I110&lt;11.01)),(12.65-I110)/0.05*10,0))))+50,(IF((AND(I110&gt;10.99)*(I110&lt;14.21)),(14.3-I110)/0.1*10,(IF((AND(I110&gt;6)*(I110&lt;11.01)),(12.65-I110)/0.05*10,0))))))</f>
        <v>710</v>
      </c>
      <c r="L110" s="69">
        <v>3.89</v>
      </c>
      <c r="M110" s="132">
        <f>INT(IF(L110&lt;1,0,(L110-0.945)/0.055)*10)</f>
        <v>535</v>
      </c>
      <c r="N110" s="70">
        <v>10.82</v>
      </c>
      <c r="O110" s="132">
        <f>INT(IF(N110&lt;3,0,(N110-2.85)/0.15)*10)</f>
        <v>531</v>
      </c>
      <c r="P110" s="71"/>
      <c r="Q110" s="132">
        <f>INT(IF(P110&lt;5,0,(P110-4)/1)*10)</f>
        <v>0</v>
      </c>
      <c r="R110" s="72"/>
      <c r="S110" s="221">
        <f>INT(IF(R110&lt;30,0,(R110-27)/3)*10)</f>
        <v>0</v>
      </c>
      <c r="T110" s="69"/>
      <c r="U110" s="132">
        <f>INT(IF(T110&lt;2.2,0,(T110-2.135)/0.065)*10)</f>
        <v>0</v>
      </c>
      <c r="V110" s="72"/>
      <c r="W110" s="132">
        <f>INT(IF(V110&lt;5,0,(V110-4.3)/0.7)*10)</f>
        <v>0</v>
      </c>
      <c r="X110" s="59"/>
      <c r="Y110" s="132">
        <f>INT(IF(X110&lt;10,0,(X110-9)/1)*10)</f>
        <v>0</v>
      </c>
      <c r="Z110" s="73"/>
      <c r="AA110" s="132">
        <f>INT(IF(Z110&lt;5,0,(Z110-4.25)/0.75)*10)</f>
        <v>0</v>
      </c>
      <c r="AB110" s="238"/>
      <c r="AC110" s="71"/>
      <c r="AD110" s="87">
        <v>9.6527777777777768E-2</v>
      </c>
      <c r="AE110" s="200">
        <f>IF(AF110="ANO",(MAX(AL110:AN110)),0)</f>
        <v>1214</v>
      </c>
      <c r="AF110" s="205" t="str">
        <f>IF(AND(ISNUMBER(AB110))*((ISNUMBER(AC110)))*(((ISNUMBER(AD110)))),"NE",IF(AND(ISNUMBER(AB110))*((ISNUMBER(AC110))),"NE",IF(AND(ISNUMBER(AB110))*((ISNUMBER(AD110))),"NE",IF(AND(ISNUMBER(AC110))*((ISNUMBER(AD110))),"NE",IF(AND(AB110="")*((AC110=""))*(((AD110=""))),"NE","ANO")))))</f>
        <v>ANO</v>
      </c>
      <c r="AG110" s="131">
        <f>SUM(K110+M110+O110+Q110+S110+U110+W110+Y110+AA110+AE110)</f>
        <v>2990</v>
      </c>
      <c r="AH110" s="53"/>
      <c r="AJ110" s="39">
        <f>AG111</f>
        <v>3896</v>
      </c>
      <c r="AK110" s="39"/>
      <c r="AL110" s="195">
        <f>INT(IF(AB110&lt;25,0,(AB110-23.5)/1.5)*10)</f>
        <v>0</v>
      </c>
      <c r="AM110" s="195">
        <f>INT(IF(AC110&lt;120,0,(AC110-117.6)/2.4)*10)</f>
        <v>0</v>
      </c>
      <c r="AN110" s="195">
        <f>INT(IF(AO110&gt;=441,0,(442.5-AO110)/2.5)*10)</f>
        <v>1214</v>
      </c>
      <c r="AO110" s="217">
        <f>IF(AND(AP110=0,AQ110=0),"",AP110*60+AQ110)</f>
        <v>139</v>
      </c>
      <c r="AP110" s="217">
        <f>HOUR(AD110)</f>
        <v>2</v>
      </c>
      <c r="AQ110" s="217">
        <f>MINUTE(AD110)</f>
        <v>19</v>
      </c>
      <c r="AT110" s="151">
        <f>D107</f>
        <v>0</v>
      </c>
      <c r="AU110" s="150" t="str">
        <f>IF(A110="A","QD","")</f>
        <v/>
      </c>
    </row>
    <row r="111" spans="2:47" ht="15.75" thickBot="1" x14ac:dyDescent="0.25">
      <c r="B111" s="353"/>
      <c r="C111" s="230"/>
      <c r="D111" s="77"/>
      <c r="E111" s="77"/>
      <c r="F111" s="253"/>
      <c r="G111" s="77"/>
      <c r="H111" s="77"/>
      <c r="I111" s="77"/>
      <c r="J111" s="77"/>
      <c r="K111" s="78"/>
      <c r="L111" s="77"/>
      <c r="M111" s="78"/>
      <c r="N111" s="321"/>
      <c r="O111" s="78"/>
      <c r="P111" s="321"/>
      <c r="Q111" s="78"/>
      <c r="R111" s="321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155" t="s">
        <v>119</v>
      </c>
      <c r="AF111" s="156"/>
      <c r="AG111" s="157">
        <f>SUM(AG109:AG110)</f>
        <v>3896</v>
      </c>
      <c r="AJ111" s="30">
        <f>AG111</f>
        <v>3896</v>
      </c>
      <c r="AK111" s="30"/>
      <c r="AL111" s="30"/>
      <c r="AM111" s="30"/>
      <c r="AN111" s="30"/>
      <c r="AO111" s="15"/>
      <c r="AP111" s="15"/>
      <c r="AQ111" s="18"/>
      <c r="AT111" s="20"/>
      <c r="AU111" s="20"/>
    </row>
    <row r="112" spans="2:47" ht="15.75" thickBot="1" x14ac:dyDescent="0.25">
      <c r="B112" s="353"/>
      <c r="C112" s="266"/>
      <c r="D112" s="267"/>
      <c r="E112" s="267"/>
      <c r="F112" s="268"/>
      <c r="G112" s="268"/>
      <c r="H112" s="268"/>
      <c r="I112" s="268"/>
      <c r="J112" s="268"/>
      <c r="K112" s="269"/>
      <c r="L112" s="268"/>
      <c r="M112" s="269"/>
      <c r="N112" s="268"/>
      <c r="O112" s="269"/>
      <c r="P112" s="268"/>
      <c r="Q112" s="269"/>
      <c r="R112" s="268"/>
      <c r="S112" s="269"/>
      <c r="T112" s="268"/>
      <c r="U112" s="269"/>
      <c r="V112" s="270"/>
      <c r="W112" s="269"/>
      <c r="X112" s="268"/>
      <c r="Y112" s="269"/>
      <c r="Z112" s="268"/>
      <c r="AA112" s="269"/>
      <c r="AB112" s="271"/>
      <c r="AC112" s="270"/>
      <c r="AD112" s="270"/>
      <c r="AE112" s="269"/>
      <c r="AF112" s="272"/>
      <c r="AG112" s="273"/>
      <c r="AH112" s="15"/>
      <c r="AI112" s="21"/>
      <c r="AJ112" s="30">
        <f>AG111</f>
        <v>3896</v>
      </c>
      <c r="AK112" s="30"/>
      <c r="AL112" s="30"/>
      <c r="AM112" s="30"/>
      <c r="AN112" s="30"/>
      <c r="AO112" s="15"/>
      <c r="AP112" s="15"/>
      <c r="AQ112" s="15"/>
      <c r="AT112" s="15"/>
      <c r="AU112" s="15"/>
    </row>
    <row r="113" spans="2:47" ht="15" x14ac:dyDescent="0.2">
      <c r="B113" s="353"/>
      <c r="C113" s="227" t="s">
        <v>153</v>
      </c>
      <c r="D113" s="258"/>
      <c r="E113" s="259"/>
      <c r="F113" s="251"/>
      <c r="G113" s="115"/>
      <c r="H113" s="115"/>
      <c r="I113" s="116" t="s">
        <v>86</v>
      </c>
      <c r="J113" s="117"/>
      <c r="K113" s="118" t="s">
        <v>87</v>
      </c>
      <c r="L113" s="119" t="s">
        <v>88</v>
      </c>
      <c r="M113" s="118" t="s">
        <v>87</v>
      </c>
      <c r="N113" s="119" t="s">
        <v>232</v>
      </c>
      <c r="O113" s="118" t="s">
        <v>87</v>
      </c>
      <c r="P113" s="120" t="s">
        <v>90</v>
      </c>
      <c r="Q113" s="118" t="s">
        <v>87</v>
      </c>
      <c r="R113" s="121" t="s">
        <v>91</v>
      </c>
      <c r="S113" s="118" t="s">
        <v>87</v>
      </c>
      <c r="T113" s="120" t="s">
        <v>92</v>
      </c>
      <c r="U113" s="118" t="s">
        <v>87</v>
      </c>
      <c r="V113" s="116" t="s">
        <v>93</v>
      </c>
      <c r="W113" s="118" t="s">
        <v>87</v>
      </c>
      <c r="X113" s="119" t="s">
        <v>94</v>
      </c>
      <c r="Y113" s="118" t="s">
        <v>87</v>
      </c>
      <c r="Z113" s="120" t="s">
        <v>95</v>
      </c>
      <c r="AA113" s="118" t="s">
        <v>87</v>
      </c>
      <c r="AB113" s="239" t="s">
        <v>96</v>
      </c>
      <c r="AC113" s="116" t="s">
        <v>97</v>
      </c>
      <c r="AD113" s="116" t="s">
        <v>233</v>
      </c>
      <c r="AE113" s="124" t="s">
        <v>87</v>
      </c>
      <c r="AF113" s="129"/>
      <c r="AG113" s="127" t="s">
        <v>99</v>
      </c>
      <c r="AH113" s="4"/>
      <c r="AJ113" s="31">
        <f>AG117</f>
        <v>3884</v>
      </c>
      <c r="AK113" s="31"/>
      <c r="AL113" s="214" t="s">
        <v>100</v>
      </c>
      <c r="AM113" s="214" t="s">
        <v>100</v>
      </c>
      <c r="AN113" s="214" t="s">
        <v>100</v>
      </c>
      <c r="AO113" s="214" t="s">
        <v>101</v>
      </c>
      <c r="AP113" s="214" t="s">
        <v>102</v>
      </c>
      <c r="AQ113" s="214" t="s">
        <v>103</v>
      </c>
      <c r="AT113" s="17"/>
      <c r="AU113" s="16"/>
    </row>
    <row r="114" spans="2:47" ht="15" x14ac:dyDescent="0.2">
      <c r="B114" s="353"/>
      <c r="C114" s="228" t="s">
        <v>104</v>
      </c>
      <c r="D114" s="257" t="s">
        <v>105</v>
      </c>
      <c r="E114" s="257" t="s">
        <v>106</v>
      </c>
      <c r="F114" s="254" t="s">
        <v>107</v>
      </c>
      <c r="G114" s="59" t="s">
        <v>108</v>
      </c>
      <c r="H114" s="246" t="s">
        <v>109</v>
      </c>
      <c r="I114" s="61" t="s">
        <v>110</v>
      </c>
      <c r="J114" s="61"/>
      <c r="K114" s="79"/>
      <c r="L114" s="63" t="s">
        <v>111</v>
      </c>
      <c r="M114" s="79"/>
      <c r="N114" s="63" t="s">
        <v>111</v>
      </c>
      <c r="O114" s="79"/>
      <c r="P114" s="64" t="s">
        <v>112</v>
      </c>
      <c r="Q114" s="79"/>
      <c r="R114" s="64" t="s">
        <v>112</v>
      </c>
      <c r="S114" s="79"/>
      <c r="T114" s="64" t="s">
        <v>111</v>
      </c>
      <c r="U114" s="79"/>
      <c r="V114" s="61" t="s">
        <v>112</v>
      </c>
      <c r="W114" s="79"/>
      <c r="X114" s="63" t="s">
        <v>112</v>
      </c>
      <c r="Y114" s="79"/>
      <c r="Z114" s="64" t="s">
        <v>111</v>
      </c>
      <c r="AA114" s="79"/>
      <c r="AB114" s="240" t="s">
        <v>111</v>
      </c>
      <c r="AC114" s="61" t="s">
        <v>111</v>
      </c>
      <c r="AD114" s="66" t="s">
        <v>113</v>
      </c>
      <c r="AE114" s="64"/>
      <c r="AF114" s="113"/>
      <c r="AG114" s="128" t="s">
        <v>114</v>
      </c>
      <c r="AH114" s="4"/>
      <c r="AJ114" s="31">
        <f>AG117</f>
        <v>3884</v>
      </c>
      <c r="AK114" s="31"/>
      <c r="AL114" s="215" t="s">
        <v>96</v>
      </c>
      <c r="AM114" s="215" t="s">
        <v>97</v>
      </c>
      <c r="AN114" s="215" t="s">
        <v>115</v>
      </c>
      <c r="AO114" s="216" t="s">
        <v>115</v>
      </c>
      <c r="AP114" s="216" t="s">
        <v>115</v>
      </c>
      <c r="AQ114" s="216" t="s">
        <v>115</v>
      </c>
      <c r="AT114" s="17"/>
      <c r="AU114" s="16"/>
    </row>
    <row r="115" spans="2:47" ht="15" x14ac:dyDescent="0.2">
      <c r="B115" s="353"/>
      <c r="C115" s="229"/>
      <c r="D115" s="68" t="s">
        <v>156</v>
      </c>
      <c r="E115" s="68" t="s">
        <v>239</v>
      </c>
      <c r="F115" s="249" t="s">
        <v>117</v>
      </c>
      <c r="G115" s="261"/>
      <c r="H115" s="140"/>
      <c r="I115" s="73">
        <v>11.3</v>
      </c>
      <c r="J115" s="73"/>
      <c r="K115" s="132">
        <f>INT(IF(J115="E",(IF((AND(I115&gt;10.99)*(I115&lt;14.21)),(14.3-I115)/0.1*10,(IF((AND(I115&gt;6)*(I115&lt;11.01)),(12.65-I115)/0.05*10,0))))+50,(IF((AND(I115&gt;10.99)*(I115&lt;14.21)),(14.3-I115)/0.1*10,(IF((AND(I115&gt;6)*(I115&lt;11.01)),(12.65-I115)/0.05*10,0))))))</f>
        <v>300</v>
      </c>
      <c r="L115" s="73">
        <v>2.78</v>
      </c>
      <c r="M115" s="132">
        <f>INT(IF(L115&lt;1,0,(L115-0.945)/0.055)*10)</f>
        <v>333</v>
      </c>
      <c r="N115" s="76"/>
      <c r="O115" s="132">
        <f>INT(IF(N115&lt;3,0,(N115-2.85)/0.15)*10)</f>
        <v>0</v>
      </c>
      <c r="P115" s="71"/>
      <c r="Q115" s="132">
        <f>INT(IF(P115&lt;5,0,(P115-4)/1)*10)</f>
        <v>0</v>
      </c>
      <c r="R115" s="72"/>
      <c r="S115" s="221">
        <f>INT(IF(R115&lt;30,0,(R115-27)/3)*10)</f>
        <v>0</v>
      </c>
      <c r="T115" s="73"/>
      <c r="U115" s="132">
        <f>INT(IF(T115&lt;2.2,0,(T115-2.135)/0.065)*10)</f>
        <v>0</v>
      </c>
      <c r="V115" s="72"/>
      <c r="W115" s="132">
        <f>INT(IF(V115&lt;5,0,(V115-4.3)/0.7)*10)</f>
        <v>0</v>
      </c>
      <c r="X115" s="59"/>
      <c r="Y115" s="132">
        <f>INT(IF(X115&lt;10,0,(X115-9)/1)*10)</f>
        <v>0</v>
      </c>
      <c r="Z115" s="73">
        <v>18.7</v>
      </c>
      <c r="AA115" s="132">
        <f>INT(IF(Z115&lt;5,0,(Z115-4.25)/0.75)*10)</f>
        <v>192</v>
      </c>
      <c r="AB115" s="238"/>
      <c r="AC115" s="71"/>
      <c r="AD115" s="74"/>
      <c r="AE115" s="200">
        <f>IF(AF115="ANO",(MAX(AL115:AN115)),0)</f>
        <v>0</v>
      </c>
      <c r="AF115" s="205" t="str">
        <f>IF(AND(ISNUMBER(AB115))*((ISNUMBER(AC115)))*(((ISNUMBER(AD115)))),"NE",IF(AND(ISNUMBER(AB115))*((ISNUMBER(AC115))),"NE",IF(AND(ISNUMBER(AB115))*((ISNUMBER(AD115))),"NE",IF(AND(ISNUMBER(AC115))*((ISNUMBER(AD115))),"NE",IF(AND(AB115="")*((AC115=""))*(((AD115=""))),"NE","ANO")))))</f>
        <v>NE</v>
      </c>
      <c r="AG115" s="130">
        <f>SUM(K115+M115+O115+Q115+S115+U115+W115+Y115+AA115+AE115)</f>
        <v>825</v>
      </c>
      <c r="AH115" s="4"/>
      <c r="AJ115" s="39">
        <f>AG117</f>
        <v>3884</v>
      </c>
      <c r="AK115" s="39"/>
      <c r="AL115" s="195">
        <f>INT(IF(AB115&lt;25,0,(AB115-23.5)/1.5)*10)</f>
        <v>0</v>
      </c>
      <c r="AM115" s="195">
        <f>INT(IF(AC115&lt;120,0,(AC115-117.6)/2.4)*10)</f>
        <v>0</v>
      </c>
      <c r="AN115" s="195">
        <f>INT(IF(AO115&gt;=441,0,(442.5-AO115)/2.5)*10)</f>
        <v>0</v>
      </c>
      <c r="AO115" s="217" t="str">
        <f>IF(AND(AP115=0,AQ115=0),"",AP115*60+AQ115)</f>
        <v/>
      </c>
      <c r="AP115" s="217">
        <f>HOUR(AD115)</f>
        <v>0</v>
      </c>
      <c r="AQ115" s="217">
        <f>MINUTE(AD115)</f>
        <v>0</v>
      </c>
      <c r="AT115" s="151">
        <f>D113</f>
        <v>0</v>
      </c>
      <c r="AU115" s="150" t="str">
        <f>IF(A115="A","QD","")</f>
        <v/>
      </c>
    </row>
    <row r="116" spans="2:47" ht="15" x14ac:dyDescent="0.2">
      <c r="B116" s="353">
        <v>14</v>
      </c>
      <c r="C116" s="229"/>
      <c r="D116" s="75" t="s">
        <v>254</v>
      </c>
      <c r="E116" s="75" t="s">
        <v>239</v>
      </c>
      <c r="F116" s="250" t="s">
        <v>118</v>
      </c>
      <c r="G116" s="261"/>
      <c r="H116" s="281">
        <f>SUM(G116-G115)</f>
        <v>0</v>
      </c>
      <c r="I116" s="69">
        <v>9</v>
      </c>
      <c r="J116" s="69"/>
      <c r="K116" s="132">
        <f>INT(IF(J116="E",(IF((AND(I116&gt;10.99)*(I116&lt;14.21)),(14.3-I116)/0.1*10,(IF((AND(I116&gt;6)*(I116&lt;11.01)),(12.65-I116)/0.05*10,0))))+50,(IF((AND(I116&gt;10.99)*(I116&lt;14.21)),(14.3-I116)/0.1*10,(IF((AND(I116&gt;6)*(I116&lt;11.01)),(12.65-I116)/0.05*10,0))))))</f>
        <v>730</v>
      </c>
      <c r="L116" s="69">
        <v>3.91</v>
      </c>
      <c r="M116" s="132">
        <f>INT(IF(L116&lt;1,0,(L116-0.945)/0.055)*10)</f>
        <v>539</v>
      </c>
      <c r="N116" s="70">
        <v>11.38</v>
      </c>
      <c r="O116" s="132">
        <f>INT(IF(N116&lt;3,0,(N116-2.85)/0.15)*10)</f>
        <v>568</v>
      </c>
      <c r="P116" s="71"/>
      <c r="Q116" s="132">
        <f>INT(IF(P116&lt;5,0,(P116-4)/1)*10)</f>
        <v>0</v>
      </c>
      <c r="R116" s="72"/>
      <c r="S116" s="221">
        <f>INT(IF(R116&lt;30,0,(R116-27)/3)*10)</f>
        <v>0</v>
      </c>
      <c r="T116" s="69"/>
      <c r="U116" s="132">
        <f>INT(IF(T116&lt;2.2,0,(T116-2.135)/0.065)*10)</f>
        <v>0</v>
      </c>
      <c r="V116" s="72"/>
      <c r="W116" s="132">
        <f>INT(IF(V116&lt;5,0,(V116-4.3)/0.7)*10)</f>
        <v>0</v>
      </c>
      <c r="X116" s="59"/>
      <c r="Y116" s="132">
        <f>INT(IF(X116&lt;10,0,(X116-9)/1)*10)</f>
        <v>0</v>
      </c>
      <c r="Z116" s="73"/>
      <c r="AA116" s="132">
        <f>INT(IF(Z116&lt;5,0,(Z116-4.25)/0.75)*10)</f>
        <v>0</v>
      </c>
      <c r="AB116" s="238"/>
      <c r="AC116" s="71"/>
      <c r="AD116" s="87">
        <v>9.5138888888888884E-2</v>
      </c>
      <c r="AE116" s="200">
        <f>IF(AF116="ANO",(MAX(AL116:AN116)),0)</f>
        <v>1222</v>
      </c>
      <c r="AF116" s="205" t="str">
        <f>IF(AND(ISNUMBER(AB116))*((ISNUMBER(AC116)))*(((ISNUMBER(AD116)))),"NE",IF(AND(ISNUMBER(AB116))*((ISNUMBER(AC116))),"NE",IF(AND(ISNUMBER(AB116))*((ISNUMBER(AD116))),"NE",IF(AND(ISNUMBER(AC116))*((ISNUMBER(AD116))),"NE",IF(AND(AB116="")*((AC116=""))*(((AD116=""))),"NE","ANO")))))</f>
        <v>ANO</v>
      </c>
      <c r="AG116" s="131">
        <f>SUM(K116+M116+O116+Q116+S116+U116+W116+Y116+AA116+AE116)</f>
        <v>3059</v>
      </c>
      <c r="AH116" s="53"/>
      <c r="AJ116" s="39">
        <f>AG117</f>
        <v>3884</v>
      </c>
      <c r="AK116" s="39"/>
      <c r="AL116" s="195">
        <f>INT(IF(AB116&lt;25,0,(AB116-23.5)/1.5)*10)</f>
        <v>0</v>
      </c>
      <c r="AM116" s="195">
        <f>INT(IF(AC116&lt;120,0,(AC116-117.6)/2.4)*10)</f>
        <v>0</v>
      </c>
      <c r="AN116" s="195">
        <f>INT(IF(AO116&gt;=441,0,(442.5-AO116)/2.5)*10)</f>
        <v>1222</v>
      </c>
      <c r="AO116" s="217">
        <f>IF(AND(AP116=0,AQ116=0),"",AP116*60+AQ116)</f>
        <v>137</v>
      </c>
      <c r="AP116" s="217">
        <f>HOUR(AD116)</f>
        <v>2</v>
      </c>
      <c r="AQ116" s="217">
        <f>MINUTE(AD116)</f>
        <v>17</v>
      </c>
      <c r="AT116" s="151">
        <f>D113</f>
        <v>0</v>
      </c>
      <c r="AU116" s="150" t="str">
        <f>IF(A116="A","QD","")</f>
        <v/>
      </c>
    </row>
    <row r="117" spans="2:47" ht="15.75" thickBot="1" x14ac:dyDescent="0.25">
      <c r="B117" s="353"/>
      <c r="C117" s="230"/>
      <c r="D117" s="77"/>
      <c r="E117" s="77"/>
      <c r="F117" s="253"/>
      <c r="G117" s="77"/>
      <c r="H117" s="77"/>
      <c r="I117" s="77"/>
      <c r="J117" s="77"/>
      <c r="K117" s="78"/>
      <c r="L117" s="77"/>
      <c r="M117" s="78"/>
      <c r="N117" s="321"/>
      <c r="O117" s="78"/>
      <c r="P117" s="321"/>
      <c r="Q117" s="78"/>
      <c r="R117" s="321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155" t="s">
        <v>119</v>
      </c>
      <c r="AF117" s="156"/>
      <c r="AG117" s="157">
        <f>SUM(AG115:AG116)</f>
        <v>3884</v>
      </c>
      <c r="AH117" s="4"/>
      <c r="AJ117" s="30">
        <f>AG117</f>
        <v>3884</v>
      </c>
      <c r="AK117" s="30"/>
      <c r="AL117" s="30"/>
      <c r="AM117" s="30"/>
      <c r="AN117" s="30"/>
      <c r="AP117" s="15"/>
      <c r="AQ117" s="18"/>
      <c r="AT117" s="20"/>
      <c r="AU117" s="20"/>
    </row>
    <row r="118" spans="2:47" ht="15.75" thickBot="1" x14ac:dyDescent="0.25">
      <c r="B118" s="353"/>
      <c r="C118" s="266"/>
      <c r="D118" s="267"/>
      <c r="E118" s="267"/>
      <c r="F118" s="268"/>
      <c r="G118" s="268"/>
      <c r="H118" s="268"/>
      <c r="I118" s="268"/>
      <c r="J118" s="268"/>
      <c r="K118" s="269"/>
      <c r="L118" s="268"/>
      <c r="M118" s="269"/>
      <c r="N118" s="268"/>
      <c r="O118" s="269"/>
      <c r="P118" s="268"/>
      <c r="Q118" s="269"/>
      <c r="R118" s="268"/>
      <c r="S118" s="269"/>
      <c r="T118" s="268"/>
      <c r="U118" s="269"/>
      <c r="V118" s="270"/>
      <c r="W118" s="269"/>
      <c r="X118" s="268"/>
      <c r="Y118" s="269"/>
      <c r="Z118" s="268"/>
      <c r="AA118" s="269"/>
      <c r="AB118" s="271"/>
      <c r="AC118" s="270"/>
      <c r="AD118" s="270"/>
      <c r="AE118" s="269"/>
      <c r="AF118" s="272"/>
      <c r="AG118" s="273"/>
      <c r="AH118" s="4"/>
      <c r="AJ118" s="30">
        <f>AG117</f>
        <v>3884</v>
      </c>
      <c r="AK118" s="30"/>
      <c r="AL118" s="30"/>
      <c r="AM118" s="30"/>
      <c r="AN118" s="30"/>
      <c r="AP118" s="15"/>
      <c r="AQ118" s="15"/>
      <c r="AT118" s="15"/>
      <c r="AU118" s="15"/>
    </row>
    <row r="119" spans="2:47" ht="15" x14ac:dyDescent="0.2">
      <c r="B119" s="353"/>
      <c r="C119" s="227" t="s">
        <v>164</v>
      </c>
      <c r="D119" s="243"/>
      <c r="E119" s="245"/>
      <c r="F119" s="304"/>
      <c r="G119" s="115"/>
      <c r="H119" s="115"/>
      <c r="I119" s="116" t="s">
        <v>86</v>
      </c>
      <c r="J119" s="117"/>
      <c r="K119" s="118" t="s">
        <v>87</v>
      </c>
      <c r="L119" s="119" t="s">
        <v>88</v>
      </c>
      <c r="M119" s="118" t="s">
        <v>87</v>
      </c>
      <c r="N119" s="119" t="s">
        <v>232</v>
      </c>
      <c r="O119" s="118" t="s">
        <v>87</v>
      </c>
      <c r="P119" s="120" t="s">
        <v>90</v>
      </c>
      <c r="Q119" s="118" t="s">
        <v>87</v>
      </c>
      <c r="R119" s="121" t="s">
        <v>91</v>
      </c>
      <c r="S119" s="118" t="s">
        <v>126</v>
      </c>
      <c r="T119" s="120" t="s">
        <v>92</v>
      </c>
      <c r="U119" s="118" t="s">
        <v>87</v>
      </c>
      <c r="V119" s="116" t="s">
        <v>93</v>
      </c>
      <c r="W119" s="118" t="s">
        <v>87</v>
      </c>
      <c r="X119" s="119" t="s">
        <v>94</v>
      </c>
      <c r="Y119" s="118" t="s">
        <v>87</v>
      </c>
      <c r="Z119" s="120" t="s">
        <v>95</v>
      </c>
      <c r="AA119" s="118" t="s">
        <v>87</v>
      </c>
      <c r="AB119" s="239" t="s">
        <v>96</v>
      </c>
      <c r="AC119" s="116" t="s">
        <v>97</v>
      </c>
      <c r="AD119" s="116" t="s">
        <v>233</v>
      </c>
      <c r="AE119" s="124" t="s">
        <v>87</v>
      </c>
      <c r="AF119" s="129"/>
      <c r="AG119" s="127" t="s">
        <v>99</v>
      </c>
      <c r="AJ119" s="31">
        <f>AG123</f>
        <v>3847</v>
      </c>
      <c r="AK119" s="31"/>
      <c r="AL119" s="214" t="s">
        <v>100</v>
      </c>
      <c r="AM119" s="214" t="s">
        <v>100</v>
      </c>
      <c r="AN119" s="214" t="s">
        <v>100</v>
      </c>
      <c r="AO119" s="214" t="s">
        <v>101</v>
      </c>
      <c r="AP119" s="214" t="s">
        <v>102</v>
      </c>
      <c r="AQ119" s="214" t="s">
        <v>103</v>
      </c>
      <c r="AT119" s="17"/>
      <c r="AU119" s="16"/>
    </row>
    <row r="120" spans="2:47" ht="15" x14ac:dyDescent="0.2">
      <c r="B120" s="353"/>
      <c r="C120" s="228" t="s">
        <v>104</v>
      </c>
      <c r="D120" s="257" t="s">
        <v>105</v>
      </c>
      <c r="E120" s="257" t="s">
        <v>106</v>
      </c>
      <c r="F120" s="254" t="s">
        <v>107</v>
      </c>
      <c r="G120" s="59" t="s">
        <v>108</v>
      </c>
      <c r="H120" s="246" t="s">
        <v>109</v>
      </c>
      <c r="I120" s="61" t="s">
        <v>110</v>
      </c>
      <c r="J120" s="61"/>
      <c r="K120" s="79"/>
      <c r="L120" s="63" t="s">
        <v>111</v>
      </c>
      <c r="M120" s="79"/>
      <c r="N120" s="63" t="s">
        <v>111</v>
      </c>
      <c r="O120" s="79"/>
      <c r="P120" s="64" t="s">
        <v>112</v>
      </c>
      <c r="Q120" s="79"/>
      <c r="R120" s="64" t="s">
        <v>112</v>
      </c>
      <c r="S120" s="79"/>
      <c r="T120" s="64" t="s">
        <v>111</v>
      </c>
      <c r="U120" s="79"/>
      <c r="V120" s="61" t="s">
        <v>112</v>
      </c>
      <c r="W120" s="79"/>
      <c r="X120" s="63" t="s">
        <v>112</v>
      </c>
      <c r="Y120" s="79"/>
      <c r="Z120" s="64" t="s">
        <v>111</v>
      </c>
      <c r="AA120" s="79"/>
      <c r="AB120" s="240" t="s">
        <v>111</v>
      </c>
      <c r="AC120" s="61" t="s">
        <v>111</v>
      </c>
      <c r="AD120" s="66" t="s">
        <v>113</v>
      </c>
      <c r="AE120" s="64"/>
      <c r="AF120" s="113"/>
      <c r="AG120" s="128" t="s">
        <v>114</v>
      </c>
      <c r="AJ120" s="31">
        <f>AG123</f>
        <v>3847</v>
      </c>
      <c r="AK120" s="31"/>
      <c r="AL120" s="215" t="s">
        <v>96</v>
      </c>
      <c r="AM120" s="215" t="s">
        <v>97</v>
      </c>
      <c r="AN120" s="215" t="s">
        <v>115</v>
      </c>
      <c r="AO120" s="216" t="s">
        <v>115</v>
      </c>
      <c r="AP120" s="216" t="s">
        <v>115</v>
      </c>
      <c r="AQ120" s="216" t="s">
        <v>115</v>
      </c>
      <c r="AT120" s="17"/>
      <c r="AU120" s="16"/>
    </row>
    <row r="121" spans="2:47" ht="15" x14ac:dyDescent="0.2">
      <c r="B121" s="353"/>
      <c r="C121" s="229"/>
      <c r="D121" s="68" t="s">
        <v>235</v>
      </c>
      <c r="E121" s="68" t="s">
        <v>140</v>
      </c>
      <c r="F121" s="249" t="s">
        <v>117</v>
      </c>
      <c r="G121" s="261"/>
      <c r="H121" s="140"/>
      <c r="I121" s="73">
        <v>12.3</v>
      </c>
      <c r="J121" s="73"/>
      <c r="K121" s="132">
        <f>INT(IF(J121="E",(IF((AND(I121&gt;10.99)*(I121&lt;14.21)),(14.3-I121)/0.1*10,(IF((AND(I121&gt;6)*(I121&lt;11.01)),(12.65-I121)/0.05*10,0))))+50,(IF((AND(I121&gt;10.99)*(I121&lt;14.21)),(14.3-I121)/0.1*10,(IF((AND(I121&gt;6)*(I121&lt;11.01)),(12.65-I121)/0.05*10,0))))))</f>
        <v>200</v>
      </c>
      <c r="L121" s="73">
        <v>2.94</v>
      </c>
      <c r="M121" s="132">
        <f>INT(IF(L121&lt;1,0,(L121-0.945)/0.055)*10)</f>
        <v>362</v>
      </c>
      <c r="N121" s="76"/>
      <c r="O121" s="132">
        <f>INT(IF(N121&lt;3,0,(N121-2.85)/0.15)*10)</f>
        <v>0</v>
      </c>
      <c r="P121" s="71"/>
      <c r="Q121" s="132">
        <f>INT(IF(P121&lt;5,0,(P121-4)/1)*10)</f>
        <v>0</v>
      </c>
      <c r="R121" s="72"/>
      <c r="S121" s="221">
        <f>INT(IF(R121&lt;30,0,(R121-27)/3)*10)</f>
        <v>0</v>
      </c>
      <c r="T121" s="73"/>
      <c r="U121" s="132">
        <f>INT(IF(T121&lt;2.2,0,(T121-2.135)/0.065)*10)</f>
        <v>0</v>
      </c>
      <c r="V121" s="72"/>
      <c r="W121" s="132">
        <f>INT(IF(V121&lt;5,0,(V121-4.3)/0.7)*10)</f>
        <v>0</v>
      </c>
      <c r="X121" s="59"/>
      <c r="Y121" s="132">
        <f>INT(IF(X121&lt;10,0,(X121-9)/1)*10)</f>
        <v>0</v>
      </c>
      <c r="Z121" s="73">
        <v>9.6</v>
      </c>
      <c r="AA121" s="132">
        <f>INT(IF(Z121&lt;5,0,(Z121-4.25)/0.75)*10)</f>
        <v>71</v>
      </c>
      <c r="AB121" s="238"/>
      <c r="AC121" s="71"/>
      <c r="AD121" s="74"/>
      <c r="AE121" s="200">
        <f>IF(AF121="ANO",(MAX(AL121:AN121)),0)</f>
        <v>0</v>
      </c>
      <c r="AF121" s="205" t="str">
        <f>IF(AND(ISNUMBER(AB121))*((ISNUMBER(AC121)))*(((ISNUMBER(AD121)))),"NE",IF(AND(ISNUMBER(AB121))*((ISNUMBER(AC121))),"NE",IF(AND(ISNUMBER(AB121))*((ISNUMBER(AD121))),"NE",IF(AND(ISNUMBER(AC121))*((ISNUMBER(AD121))),"NE",IF(AND(AB121="")*((AC121=""))*(((AD121=""))),"NE","ANO")))))</f>
        <v>NE</v>
      </c>
      <c r="AG121" s="130">
        <f>SUM(K121+M121+O121+Q121+S121+U121+W121+Y121+AA121+AE121)</f>
        <v>633</v>
      </c>
      <c r="AJ121" s="39">
        <f>AG123</f>
        <v>3847</v>
      </c>
      <c r="AK121" s="39"/>
      <c r="AL121" s="195">
        <f>INT(IF(AB121&lt;25,0,(AB121-23.5)/1.5)*10)</f>
        <v>0</v>
      </c>
      <c r="AM121" s="195">
        <f>INT(IF(AC121&lt;120,0,(AC121-117.6)/2.4)*10)</f>
        <v>0</v>
      </c>
      <c r="AN121" s="195">
        <f>INT(IF(AO121&gt;=441,0,(442.5-AO121)/2.5)*10)</f>
        <v>0</v>
      </c>
      <c r="AO121" s="217" t="str">
        <f>IF(AND(AP121=0,AQ121=0),"",AP121*60+AQ121)</f>
        <v/>
      </c>
      <c r="AP121" s="217">
        <f>HOUR(AD121)</f>
        <v>0</v>
      </c>
      <c r="AQ121" s="217">
        <f>MINUTE(AD121)</f>
        <v>0</v>
      </c>
      <c r="AT121" s="151">
        <f>D119</f>
        <v>0</v>
      </c>
      <c r="AU121" s="150" t="str">
        <f>IF(A121="A","QD","")</f>
        <v/>
      </c>
    </row>
    <row r="122" spans="2:47" ht="15" x14ac:dyDescent="0.2">
      <c r="B122" s="353">
        <v>15</v>
      </c>
      <c r="C122" s="229"/>
      <c r="D122" s="75" t="s">
        <v>236</v>
      </c>
      <c r="E122" s="75" t="s">
        <v>142</v>
      </c>
      <c r="F122" s="250" t="s">
        <v>118</v>
      </c>
      <c r="G122" s="261"/>
      <c r="H122" s="281">
        <f>SUM(G122-G121)</f>
        <v>0</v>
      </c>
      <c r="I122" s="69">
        <v>8.6</v>
      </c>
      <c r="J122" s="69"/>
      <c r="K122" s="132">
        <f>INT(IF(J122="E",(IF((AND(I122&gt;10.99)*(I122&lt;14.21)),(14.3-I122)/0.1*10,(IF((AND(I122&gt;6)*(I122&lt;11.01)),(12.65-I122)/0.05*10,0))))+50,(IF((AND(I122&gt;10.99)*(I122&lt;14.21)),(14.3-I122)/0.1*10,(IF((AND(I122&gt;6)*(I122&lt;11.01)),(12.65-I122)/0.05*10,0))))))</f>
        <v>810</v>
      </c>
      <c r="L122" s="69">
        <v>4.34</v>
      </c>
      <c r="M122" s="132">
        <f>INT(IF(L122&lt;1,0,(L122-0.945)/0.055)*10)</f>
        <v>617</v>
      </c>
      <c r="N122" s="70">
        <v>10.55</v>
      </c>
      <c r="O122" s="132">
        <f>INT(IF(N122&lt;3,0,(N122-2.85)/0.15)*10)</f>
        <v>513</v>
      </c>
      <c r="P122" s="71"/>
      <c r="Q122" s="132">
        <f>INT(IF(P122&lt;5,0,(P122-4)/1)*10)</f>
        <v>0</v>
      </c>
      <c r="R122" s="72"/>
      <c r="S122" s="221">
        <f>INT(IF(R122&lt;30,0,(R122-27)/3)*10)</f>
        <v>0</v>
      </c>
      <c r="T122" s="69"/>
      <c r="U122" s="132">
        <f>INT(IF(T122&lt;2.2,0,(T122-2.135)/0.065)*10)</f>
        <v>0</v>
      </c>
      <c r="V122" s="72"/>
      <c r="W122" s="132">
        <f>INT(IF(V122&lt;5,0,(V122-4.3)/0.7)*10)</f>
        <v>0</v>
      </c>
      <c r="X122" s="59"/>
      <c r="Y122" s="132">
        <f>INT(IF(X122&lt;10,0,(X122-9)/1)*10)</f>
        <v>0</v>
      </c>
      <c r="Z122" s="73"/>
      <c r="AA122" s="132">
        <f>INT(IF(Z122&lt;5,0,(Z122-4.25)/0.75)*10)</f>
        <v>0</v>
      </c>
      <c r="AB122" s="238"/>
      <c r="AC122" s="71"/>
      <c r="AD122" s="87">
        <v>8.6111111111111124E-2</v>
      </c>
      <c r="AE122" s="200">
        <f>IF(AF122="ANO",(MAX(AL122:AN122)),0)</f>
        <v>1274</v>
      </c>
      <c r="AF122" s="205" t="str">
        <f>IF(AND(ISNUMBER(AB122))*((ISNUMBER(AC122)))*(((ISNUMBER(AD122)))),"NE",IF(AND(ISNUMBER(AB122))*((ISNUMBER(AC122))),"NE",IF(AND(ISNUMBER(AB122))*((ISNUMBER(AD122))),"NE",IF(AND(ISNUMBER(AC122))*((ISNUMBER(AD122))),"NE",IF(AND(AB122="")*((AC122=""))*(((AD122=""))),"NE","ANO")))))</f>
        <v>ANO</v>
      </c>
      <c r="AG122" s="131">
        <f>SUM(K122+M122+O122+Q122+S122+U122+W122+Y122+AA122+AE122)</f>
        <v>3214</v>
      </c>
      <c r="AJ122" s="39">
        <f>AG123</f>
        <v>3847</v>
      </c>
      <c r="AK122" s="39"/>
      <c r="AL122" s="195">
        <f>INT(IF(AB122&lt;25,0,(AB122-23.5)/1.5)*10)</f>
        <v>0</v>
      </c>
      <c r="AM122" s="195">
        <f>INT(IF(AC122&lt;120,0,(AC122-117.6)/2.4)*10)</f>
        <v>0</v>
      </c>
      <c r="AN122" s="195">
        <f>INT(IF(AO122&gt;=441,0,(442.5-AO122)/2.5)*10)</f>
        <v>1274</v>
      </c>
      <c r="AO122" s="217">
        <f>IF(AND(AP122=0,AQ122=0),"",AP122*60+AQ122)</f>
        <v>124</v>
      </c>
      <c r="AP122" s="217">
        <f>HOUR(AD122)</f>
        <v>2</v>
      </c>
      <c r="AQ122" s="217">
        <f>MINUTE(AD122)</f>
        <v>4</v>
      </c>
      <c r="AT122" s="151">
        <f>D119</f>
        <v>0</v>
      </c>
      <c r="AU122" s="150" t="str">
        <f>IF(A122="A","QD","")</f>
        <v/>
      </c>
    </row>
    <row r="123" spans="2:47" ht="15.75" thickBot="1" x14ac:dyDescent="0.25">
      <c r="B123" s="353"/>
      <c r="C123" s="230"/>
      <c r="D123" s="77"/>
      <c r="E123" s="77"/>
      <c r="F123" s="253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155" t="s">
        <v>119</v>
      </c>
      <c r="AF123" s="156"/>
      <c r="AG123" s="157">
        <f>SUM(AG121:AG122)</f>
        <v>3847</v>
      </c>
      <c r="AJ123" s="30">
        <f>AG123</f>
        <v>3847</v>
      </c>
      <c r="AK123" s="30"/>
      <c r="AL123" s="220"/>
      <c r="AM123" s="220"/>
      <c r="AN123" s="220"/>
      <c r="AO123" s="23"/>
      <c r="AP123" s="154"/>
      <c r="AQ123" s="154"/>
      <c r="AT123" s="20"/>
    </row>
    <row r="124" spans="2:47" ht="15.75" thickBot="1" x14ac:dyDescent="0.25">
      <c r="B124" s="353"/>
      <c r="C124" s="266"/>
      <c r="D124" s="267"/>
      <c r="E124" s="267"/>
      <c r="F124" s="268"/>
      <c r="G124" s="268"/>
      <c r="H124" s="268"/>
      <c r="I124" s="268"/>
      <c r="J124" s="268"/>
      <c r="K124" s="269"/>
      <c r="L124" s="268"/>
      <c r="M124" s="269"/>
      <c r="N124" s="268"/>
      <c r="O124" s="269"/>
      <c r="P124" s="268"/>
      <c r="Q124" s="269"/>
      <c r="R124" s="268"/>
      <c r="S124" s="269"/>
      <c r="T124" s="268"/>
      <c r="U124" s="269"/>
      <c r="V124" s="270"/>
      <c r="W124" s="269"/>
      <c r="X124" s="268"/>
      <c r="Y124" s="269"/>
      <c r="Z124" s="268"/>
      <c r="AA124" s="269"/>
      <c r="AB124" s="271"/>
      <c r="AC124" s="270"/>
      <c r="AD124" s="270"/>
      <c r="AE124" s="269"/>
      <c r="AF124" s="272"/>
      <c r="AG124" s="273"/>
      <c r="AJ124" s="30">
        <f>AG123</f>
        <v>3847</v>
      </c>
      <c r="AK124" s="30"/>
      <c r="AL124" s="220"/>
      <c r="AM124" s="220"/>
      <c r="AN124" s="220"/>
      <c r="AO124" s="23"/>
      <c r="AP124" s="154"/>
      <c r="AQ124" s="154"/>
      <c r="AT124" s="15"/>
    </row>
    <row r="125" spans="2:47" ht="15" x14ac:dyDescent="0.2">
      <c r="B125" s="353"/>
      <c r="C125" s="227" t="s">
        <v>134</v>
      </c>
      <c r="D125" s="243"/>
      <c r="E125" s="245"/>
      <c r="F125" s="251"/>
      <c r="G125" s="115"/>
      <c r="H125" s="115"/>
      <c r="I125" s="116" t="s">
        <v>86</v>
      </c>
      <c r="J125" s="117"/>
      <c r="K125" s="118" t="s">
        <v>87</v>
      </c>
      <c r="L125" s="119" t="s">
        <v>88</v>
      </c>
      <c r="M125" s="118" t="s">
        <v>87</v>
      </c>
      <c r="N125" s="119" t="s">
        <v>232</v>
      </c>
      <c r="O125" s="118" t="s">
        <v>87</v>
      </c>
      <c r="P125" s="120" t="s">
        <v>90</v>
      </c>
      <c r="Q125" s="118" t="s">
        <v>87</v>
      </c>
      <c r="R125" s="121" t="s">
        <v>91</v>
      </c>
      <c r="S125" s="118" t="s">
        <v>126</v>
      </c>
      <c r="T125" s="120" t="s">
        <v>92</v>
      </c>
      <c r="U125" s="118" t="s">
        <v>87</v>
      </c>
      <c r="V125" s="116" t="s">
        <v>93</v>
      </c>
      <c r="W125" s="118" t="s">
        <v>87</v>
      </c>
      <c r="X125" s="119" t="s">
        <v>94</v>
      </c>
      <c r="Y125" s="118" t="s">
        <v>87</v>
      </c>
      <c r="Z125" s="120" t="s">
        <v>95</v>
      </c>
      <c r="AA125" s="118" t="s">
        <v>87</v>
      </c>
      <c r="AB125" s="239" t="s">
        <v>96</v>
      </c>
      <c r="AC125" s="116" t="s">
        <v>97</v>
      </c>
      <c r="AD125" s="116" t="s">
        <v>233</v>
      </c>
      <c r="AE125" s="124" t="s">
        <v>87</v>
      </c>
      <c r="AF125" s="129"/>
      <c r="AG125" s="127" t="s">
        <v>99</v>
      </c>
      <c r="AJ125" s="31">
        <f>AG129</f>
        <v>3839</v>
      </c>
      <c r="AK125" s="31"/>
      <c r="AL125" s="214" t="s">
        <v>100</v>
      </c>
      <c r="AM125" s="214" t="s">
        <v>100</v>
      </c>
      <c r="AN125" s="214" t="s">
        <v>100</v>
      </c>
      <c r="AO125" s="214" t="s">
        <v>101</v>
      </c>
      <c r="AP125" s="214" t="s">
        <v>102</v>
      </c>
      <c r="AQ125" s="214" t="s">
        <v>103</v>
      </c>
      <c r="AT125" s="17"/>
      <c r="AU125" s="16"/>
    </row>
    <row r="126" spans="2:47" ht="15" x14ac:dyDescent="0.2">
      <c r="B126" s="353"/>
      <c r="C126" s="228" t="s">
        <v>104</v>
      </c>
      <c r="D126" s="257" t="s">
        <v>105</v>
      </c>
      <c r="E126" s="257" t="s">
        <v>106</v>
      </c>
      <c r="F126" s="254" t="s">
        <v>107</v>
      </c>
      <c r="G126" s="59" t="s">
        <v>108</v>
      </c>
      <c r="H126" s="246" t="s">
        <v>109</v>
      </c>
      <c r="I126" s="61" t="s">
        <v>110</v>
      </c>
      <c r="J126" s="61"/>
      <c r="K126" s="79"/>
      <c r="L126" s="63" t="s">
        <v>111</v>
      </c>
      <c r="M126" s="79"/>
      <c r="N126" s="63" t="s">
        <v>111</v>
      </c>
      <c r="O126" s="79"/>
      <c r="P126" s="64" t="s">
        <v>112</v>
      </c>
      <c r="Q126" s="79"/>
      <c r="R126" s="64" t="s">
        <v>112</v>
      </c>
      <c r="S126" s="79"/>
      <c r="T126" s="64" t="s">
        <v>111</v>
      </c>
      <c r="U126" s="79"/>
      <c r="V126" s="61" t="s">
        <v>112</v>
      </c>
      <c r="W126" s="79"/>
      <c r="X126" s="63" t="s">
        <v>112</v>
      </c>
      <c r="Y126" s="79"/>
      <c r="Z126" s="64" t="s">
        <v>111</v>
      </c>
      <c r="AA126" s="79"/>
      <c r="AB126" s="240" t="s">
        <v>111</v>
      </c>
      <c r="AC126" s="61" t="s">
        <v>111</v>
      </c>
      <c r="AD126" s="66" t="s">
        <v>113</v>
      </c>
      <c r="AE126" s="64"/>
      <c r="AF126" s="113"/>
      <c r="AG126" s="128" t="s">
        <v>114</v>
      </c>
      <c r="AJ126" s="31">
        <f>AG129</f>
        <v>3839</v>
      </c>
      <c r="AK126" s="31"/>
      <c r="AL126" s="215" t="s">
        <v>96</v>
      </c>
      <c r="AM126" s="215" t="s">
        <v>97</v>
      </c>
      <c r="AN126" s="215" t="s">
        <v>115</v>
      </c>
      <c r="AO126" s="216" t="s">
        <v>115</v>
      </c>
      <c r="AP126" s="216" t="s">
        <v>115</v>
      </c>
      <c r="AQ126" s="216" t="s">
        <v>115</v>
      </c>
      <c r="AT126" s="17"/>
      <c r="AU126" s="16"/>
    </row>
    <row r="127" spans="2:47" ht="15" x14ac:dyDescent="0.2">
      <c r="B127" s="353"/>
      <c r="C127" s="229"/>
      <c r="D127" s="68" t="s">
        <v>319</v>
      </c>
      <c r="E127" s="68" t="s">
        <v>320</v>
      </c>
      <c r="F127" s="249" t="s">
        <v>117</v>
      </c>
      <c r="G127" s="261"/>
      <c r="H127" s="140"/>
      <c r="I127" s="73">
        <v>9.8000000000000007</v>
      </c>
      <c r="J127" s="73"/>
      <c r="K127" s="132">
        <f>INT(IF(J127="E",(IF((AND(I127&gt;10.99)*(I127&lt;14.21)),(14.3-I127)/0.1*10,(IF((AND(I127&gt;6)*(I127&lt;11.01)),(12.65-I127)/0.05*10,0))))+50,(IF((AND(I127&gt;10.99)*(I127&lt;14.21)),(14.3-I127)/0.1*10,(IF((AND(I127&gt;6)*(I127&lt;11.01)),(12.65-I127)/0.05*10,0))))))</f>
        <v>570</v>
      </c>
      <c r="L127" s="73">
        <v>2.74</v>
      </c>
      <c r="M127" s="132">
        <f>INT(IF(L127&lt;1,0,(L127-0.945)/0.055)*10)</f>
        <v>326</v>
      </c>
      <c r="N127" s="76"/>
      <c r="O127" s="132">
        <f>INT(IF(N127&lt;3,0,(N127-2.85)/0.15)*10)</f>
        <v>0</v>
      </c>
      <c r="P127" s="71"/>
      <c r="Q127" s="132">
        <f>INT(IF(P127&lt;5,0,(P127-4)/1)*10)</f>
        <v>0</v>
      </c>
      <c r="R127" s="72"/>
      <c r="S127" s="221">
        <f>INT(IF(R127&lt;30,0,(R127-27)/3)*10)</f>
        <v>0</v>
      </c>
      <c r="T127" s="73"/>
      <c r="U127" s="132">
        <f>INT(IF(T127&lt;2.2,0,(T127-2.135)/0.065)*10)</f>
        <v>0</v>
      </c>
      <c r="V127" s="72"/>
      <c r="W127" s="132">
        <f>INT(IF(V127&lt;5,0,(V127-4.3)/0.7)*10)</f>
        <v>0</v>
      </c>
      <c r="X127" s="59"/>
      <c r="Y127" s="132">
        <f>INT(IF(X127&lt;10,0,(X127-9)/1)*10)</f>
        <v>0</v>
      </c>
      <c r="Z127" s="73">
        <v>20</v>
      </c>
      <c r="AA127" s="132">
        <f>INT(IF(Z127&lt;5,0,(Z127-4.25)/0.75)*10)</f>
        <v>210</v>
      </c>
      <c r="AB127" s="238"/>
      <c r="AC127" s="71"/>
      <c r="AD127" s="74"/>
      <c r="AE127" s="200">
        <f>IF(AF127="ANO",(MAX(AL127:AN127)),0)</f>
        <v>0</v>
      </c>
      <c r="AF127" s="205" t="str">
        <f>IF(AND(ISNUMBER(AB127))*((ISNUMBER(AC127)))*(((ISNUMBER(AD127)))),"NE",IF(AND(ISNUMBER(AB127))*((ISNUMBER(AC127))),"NE",IF(AND(ISNUMBER(AB127))*((ISNUMBER(AD127))),"NE",IF(AND(ISNUMBER(AC127))*((ISNUMBER(AD127))),"NE",IF(AND(AB127="")*((AC127=""))*(((AD127=""))),"NE","ANO")))))</f>
        <v>NE</v>
      </c>
      <c r="AG127" s="130">
        <f>SUM(K127+M127+O127+Q127+S127+U127+W127+Y127+AA127+AE127)</f>
        <v>1106</v>
      </c>
      <c r="AH127" s="53"/>
      <c r="AJ127" s="39">
        <f>AG129</f>
        <v>3839</v>
      </c>
      <c r="AK127" s="39"/>
      <c r="AL127" s="195">
        <f>INT(IF(AB127&lt;25,0,(AB127-23.5)/1.5)*10)</f>
        <v>0</v>
      </c>
      <c r="AM127" s="195">
        <f>INT(IF(AC127&lt;120,0,(AC127-117.6)/2.4)*10)</f>
        <v>0</v>
      </c>
      <c r="AN127" s="195">
        <f>INT(IF(AO127&gt;=441,0,(442.5-AO127)/2.5)*10)</f>
        <v>0</v>
      </c>
      <c r="AO127" s="217" t="str">
        <f>IF(AND(AP127=0,AQ127=0),"",AP127*60+AQ127)</f>
        <v/>
      </c>
      <c r="AP127" s="217">
        <f>HOUR(AD127)</f>
        <v>0</v>
      </c>
      <c r="AQ127" s="217">
        <f>MINUTE(AD127)</f>
        <v>0</v>
      </c>
      <c r="AT127" s="151">
        <f>D125</f>
        <v>0</v>
      </c>
      <c r="AU127" s="150" t="str">
        <f>IF(A127="A","QD","")</f>
        <v/>
      </c>
    </row>
    <row r="128" spans="2:47" ht="15" x14ac:dyDescent="0.2">
      <c r="B128" s="353">
        <v>16</v>
      </c>
      <c r="C128" s="229"/>
      <c r="D128" s="75" t="s">
        <v>174</v>
      </c>
      <c r="E128" s="75" t="s">
        <v>320</v>
      </c>
      <c r="F128" s="250" t="s">
        <v>118</v>
      </c>
      <c r="G128" s="261"/>
      <c r="H128" s="281">
        <f>SUM(G128-G127)</f>
        <v>0</v>
      </c>
      <c r="I128" s="69">
        <v>9.9</v>
      </c>
      <c r="J128" s="69"/>
      <c r="K128" s="132">
        <f>INT(IF(J128="E",(IF((AND(I128&gt;10.99)*(I128&lt;14.21)),(14.3-I128)/0.1*10,(IF((AND(I128&gt;6)*(I128&lt;11.01)),(12.65-I128)/0.05*10,0))))+50,(IF((AND(I128&gt;10.99)*(I128&lt;14.21)),(14.3-I128)/0.1*10,(IF((AND(I128&gt;6)*(I128&lt;11.01)),(12.65-I128)/0.05*10,0))))))</f>
        <v>550</v>
      </c>
      <c r="L128" s="69">
        <v>3.68</v>
      </c>
      <c r="M128" s="132">
        <f>INT(IF(L128&lt;1,0,(L128-0.945)/0.055)*10)</f>
        <v>497</v>
      </c>
      <c r="N128" s="70">
        <v>9.39</v>
      </c>
      <c r="O128" s="132">
        <f>INT(IF(N128&lt;3,0,(N128-2.85)/0.15)*10)</f>
        <v>436</v>
      </c>
      <c r="P128" s="71"/>
      <c r="Q128" s="132">
        <f>INT(IF(P128&lt;5,0,(P128-4)/1)*10)</f>
        <v>0</v>
      </c>
      <c r="R128" s="72"/>
      <c r="S128" s="221">
        <f>INT(IF(R128&lt;30,0,(R128-27)/3)*10)</f>
        <v>0</v>
      </c>
      <c r="T128" s="69"/>
      <c r="U128" s="132">
        <f>INT(IF(T128&lt;2.2,0,(T128-2.135)/0.065)*10)</f>
        <v>0</v>
      </c>
      <c r="V128" s="72"/>
      <c r="W128" s="132">
        <f>INT(IF(V128&lt;5,0,(V128-4.3)/0.7)*10)</f>
        <v>0</v>
      </c>
      <c r="X128" s="59"/>
      <c r="Y128" s="132">
        <f>INT(IF(X128&lt;10,0,(X128-9)/1)*10)</f>
        <v>0</v>
      </c>
      <c r="Z128" s="73"/>
      <c r="AA128" s="132">
        <f>INT(IF(Z128&lt;5,0,(Z128-4.25)/0.75)*10)</f>
        <v>0</v>
      </c>
      <c r="AB128" s="238"/>
      <c r="AC128" s="71"/>
      <c r="AD128" s="87">
        <v>9.0277777777777776E-2</v>
      </c>
      <c r="AE128" s="200">
        <f>IF(AF128="ANO",(MAX(AL128:AN128)),0)</f>
        <v>1250</v>
      </c>
      <c r="AF128" s="205" t="str">
        <f>IF(AND(ISNUMBER(AB128))*((ISNUMBER(AC128)))*(((ISNUMBER(AD128)))),"NE",IF(AND(ISNUMBER(AB128))*((ISNUMBER(AC128))),"NE",IF(AND(ISNUMBER(AB128))*((ISNUMBER(AD128))),"NE",IF(AND(ISNUMBER(AC128))*((ISNUMBER(AD128))),"NE",IF(AND(AB128="")*((AC128=""))*(((AD128=""))),"NE","ANO")))))</f>
        <v>ANO</v>
      </c>
      <c r="AG128" s="131">
        <f>SUM(K128+M128+O128+Q128+S128+U128+W128+Y128+AA128+AE128)</f>
        <v>2733</v>
      </c>
      <c r="AH128" s="53"/>
      <c r="AJ128" s="39">
        <f>AG129</f>
        <v>3839</v>
      </c>
      <c r="AK128" s="39"/>
      <c r="AL128" s="195">
        <f>INT(IF(AB128&lt;25,0,(AB128-23.5)/1.5)*10)</f>
        <v>0</v>
      </c>
      <c r="AM128" s="195">
        <f>INT(IF(AC128&lt;120,0,(AC128-117.6)/2.4)*10)</f>
        <v>0</v>
      </c>
      <c r="AN128" s="195">
        <f>INT(IF(AO128&gt;=441,0,(442.5-AO128)/2.5)*10)</f>
        <v>1250</v>
      </c>
      <c r="AO128" s="217">
        <f>IF(AND(AP128=0,AQ128=0),"",AP128*60+AQ128)</f>
        <v>130</v>
      </c>
      <c r="AP128" s="217">
        <f>HOUR(AD128)</f>
        <v>2</v>
      </c>
      <c r="AQ128" s="217">
        <f>MINUTE(AD128)</f>
        <v>10</v>
      </c>
      <c r="AT128" s="151">
        <f>D125</f>
        <v>0</v>
      </c>
      <c r="AU128" s="150" t="str">
        <f>IF(A128="A","QD","")</f>
        <v/>
      </c>
    </row>
    <row r="129" spans="2:47" ht="15.75" thickBot="1" x14ac:dyDescent="0.25">
      <c r="B129" s="353"/>
      <c r="C129" s="230"/>
      <c r="D129" s="77"/>
      <c r="E129" s="77"/>
      <c r="F129" s="252"/>
      <c r="G129" s="77"/>
      <c r="H129" s="77"/>
      <c r="I129" s="77"/>
      <c r="J129" s="77"/>
      <c r="K129" s="78"/>
      <c r="L129" s="77"/>
      <c r="M129" s="78"/>
      <c r="N129" s="321"/>
      <c r="O129" s="78"/>
      <c r="P129" s="321"/>
      <c r="Q129" s="78"/>
      <c r="R129" s="321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155" t="s">
        <v>119</v>
      </c>
      <c r="AF129" s="156"/>
      <c r="AG129" s="157">
        <f>SUM(AG127:AG128)</f>
        <v>3839</v>
      </c>
      <c r="AJ129" s="30">
        <f>AG129</f>
        <v>3839</v>
      </c>
      <c r="AK129" s="30"/>
      <c r="AL129" s="220"/>
      <c r="AM129" s="220"/>
      <c r="AN129" s="220"/>
      <c r="AO129" s="23"/>
      <c r="AP129" s="154"/>
      <c r="AQ129" s="154"/>
    </row>
    <row r="130" spans="2:47" ht="15.75" thickBot="1" x14ac:dyDescent="0.25">
      <c r="B130" s="353"/>
      <c r="C130" s="266"/>
      <c r="D130" s="267"/>
      <c r="E130" s="267"/>
      <c r="F130" s="268"/>
      <c r="G130" s="268"/>
      <c r="H130" s="268"/>
      <c r="I130" s="268"/>
      <c r="J130" s="268"/>
      <c r="K130" s="269"/>
      <c r="L130" s="268"/>
      <c r="M130" s="269"/>
      <c r="N130" s="268"/>
      <c r="O130" s="269"/>
      <c r="P130" s="268"/>
      <c r="Q130" s="269"/>
      <c r="R130" s="268"/>
      <c r="S130" s="269"/>
      <c r="T130" s="268"/>
      <c r="U130" s="269"/>
      <c r="V130" s="270"/>
      <c r="W130" s="269"/>
      <c r="X130" s="268"/>
      <c r="Y130" s="269"/>
      <c r="Z130" s="268"/>
      <c r="AA130" s="269"/>
      <c r="AB130" s="271"/>
      <c r="AC130" s="270"/>
      <c r="AD130" s="270"/>
      <c r="AE130" s="269"/>
      <c r="AF130" s="272"/>
      <c r="AG130" s="273"/>
      <c r="AJ130" s="30">
        <f>AG129</f>
        <v>3839</v>
      </c>
      <c r="AK130" s="30"/>
      <c r="AL130" s="220"/>
      <c r="AM130" s="220"/>
      <c r="AN130" s="220"/>
      <c r="AO130" s="23"/>
      <c r="AP130" s="154"/>
      <c r="AQ130" s="154"/>
    </row>
    <row r="131" spans="2:47" ht="15" x14ac:dyDescent="0.2">
      <c r="B131" s="353"/>
      <c r="C131" s="227" t="s">
        <v>159</v>
      </c>
      <c r="D131" s="258"/>
      <c r="E131" s="259"/>
      <c r="F131" s="304"/>
      <c r="G131" s="115"/>
      <c r="H131" s="115"/>
      <c r="I131" s="116" t="s">
        <v>86</v>
      </c>
      <c r="J131" s="117"/>
      <c r="K131" s="118" t="s">
        <v>87</v>
      </c>
      <c r="L131" s="119" t="s">
        <v>88</v>
      </c>
      <c r="M131" s="118" t="s">
        <v>87</v>
      </c>
      <c r="N131" s="119" t="s">
        <v>232</v>
      </c>
      <c r="O131" s="118" t="s">
        <v>87</v>
      </c>
      <c r="P131" s="120" t="s">
        <v>90</v>
      </c>
      <c r="Q131" s="118" t="s">
        <v>87</v>
      </c>
      <c r="R131" s="121" t="s">
        <v>91</v>
      </c>
      <c r="S131" s="118" t="s">
        <v>87</v>
      </c>
      <c r="T131" s="120" t="s">
        <v>92</v>
      </c>
      <c r="U131" s="118" t="s">
        <v>87</v>
      </c>
      <c r="V131" s="116" t="s">
        <v>93</v>
      </c>
      <c r="W131" s="118" t="s">
        <v>87</v>
      </c>
      <c r="X131" s="119" t="s">
        <v>94</v>
      </c>
      <c r="Y131" s="118" t="s">
        <v>87</v>
      </c>
      <c r="Z131" s="120" t="s">
        <v>95</v>
      </c>
      <c r="AA131" s="118" t="s">
        <v>87</v>
      </c>
      <c r="AB131" s="239" t="s">
        <v>96</v>
      </c>
      <c r="AC131" s="116" t="s">
        <v>97</v>
      </c>
      <c r="AD131" s="116" t="s">
        <v>233</v>
      </c>
      <c r="AE131" s="124" t="s">
        <v>87</v>
      </c>
      <c r="AF131" s="129"/>
      <c r="AG131" s="127" t="s">
        <v>99</v>
      </c>
      <c r="AJ131" s="31">
        <f>AG135</f>
        <v>3784</v>
      </c>
      <c r="AK131" s="31"/>
      <c r="AL131" s="214" t="s">
        <v>100</v>
      </c>
      <c r="AM131" s="214" t="s">
        <v>100</v>
      </c>
      <c r="AN131" s="214" t="s">
        <v>100</v>
      </c>
      <c r="AO131" s="214" t="s">
        <v>101</v>
      </c>
      <c r="AP131" s="214" t="s">
        <v>102</v>
      </c>
      <c r="AQ131" s="214" t="s">
        <v>103</v>
      </c>
      <c r="AT131" s="17"/>
      <c r="AU131" s="16"/>
    </row>
    <row r="132" spans="2:47" ht="15" x14ac:dyDescent="0.2">
      <c r="B132" s="353"/>
      <c r="C132" s="228" t="s">
        <v>104</v>
      </c>
      <c r="D132" s="257" t="s">
        <v>105</v>
      </c>
      <c r="E132" s="257" t="s">
        <v>106</v>
      </c>
      <c r="F132" s="254" t="s">
        <v>107</v>
      </c>
      <c r="G132" s="59" t="s">
        <v>108</v>
      </c>
      <c r="H132" s="246" t="s">
        <v>109</v>
      </c>
      <c r="I132" s="61" t="s">
        <v>110</v>
      </c>
      <c r="J132" s="61"/>
      <c r="K132" s="79"/>
      <c r="L132" s="63" t="s">
        <v>111</v>
      </c>
      <c r="M132" s="79"/>
      <c r="N132" s="63" t="s">
        <v>111</v>
      </c>
      <c r="O132" s="79"/>
      <c r="P132" s="64" t="s">
        <v>112</v>
      </c>
      <c r="Q132" s="79"/>
      <c r="R132" s="64" t="s">
        <v>112</v>
      </c>
      <c r="S132" s="79"/>
      <c r="T132" s="64" t="s">
        <v>111</v>
      </c>
      <c r="U132" s="79"/>
      <c r="V132" s="61" t="s">
        <v>112</v>
      </c>
      <c r="W132" s="79"/>
      <c r="X132" s="63" t="s">
        <v>112</v>
      </c>
      <c r="Y132" s="79"/>
      <c r="Z132" s="64" t="s">
        <v>111</v>
      </c>
      <c r="AA132" s="79"/>
      <c r="AB132" s="240" t="s">
        <v>111</v>
      </c>
      <c r="AC132" s="61" t="s">
        <v>111</v>
      </c>
      <c r="AD132" s="66" t="s">
        <v>113</v>
      </c>
      <c r="AE132" s="64"/>
      <c r="AF132" s="113"/>
      <c r="AG132" s="128" t="s">
        <v>114</v>
      </c>
      <c r="AJ132" s="31">
        <f>AG135</f>
        <v>3784</v>
      </c>
      <c r="AK132" s="31"/>
      <c r="AL132" s="215" t="s">
        <v>96</v>
      </c>
      <c r="AM132" s="215" t="s">
        <v>97</v>
      </c>
      <c r="AN132" s="215" t="s">
        <v>115</v>
      </c>
      <c r="AO132" s="216" t="s">
        <v>115</v>
      </c>
      <c r="AP132" s="216" t="s">
        <v>115</v>
      </c>
      <c r="AQ132" s="216" t="s">
        <v>115</v>
      </c>
      <c r="AT132" s="17"/>
      <c r="AU132" s="16"/>
    </row>
    <row r="133" spans="2:47" ht="15" x14ac:dyDescent="0.2">
      <c r="B133" s="353"/>
      <c r="C133" s="229"/>
      <c r="D133" s="68" t="s">
        <v>298</v>
      </c>
      <c r="E133" s="68" t="s">
        <v>299</v>
      </c>
      <c r="F133" s="249" t="s">
        <v>117</v>
      </c>
      <c r="G133" s="261"/>
      <c r="H133" s="140"/>
      <c r="I133" s="73">
        <v>10.6</v>
      </c>
      <c r="J133" s="73"/>
      <c r="K133" s="132">
        <f>INT(IF(J133="E",(IF((AND(I133&gt;10.99)*(I133&lt;14.21)),(14.3-I133)/0.1*10,(IF((AND(I133&gt;6)*(I133&lt;11.01)),(12.65-I133)/0.05*10,0))))+50,(IF((AND(I133&gt;10.99)*(I133&lt;14.21)),(14.3-I133)/0.1*10,(IF((AND(I133&gt;6)*(I133&lt;11.01)),(12.65-I133)/0.05*10,0))))))</f>
        <v>410</v>
      </c>
      <c r="L133" s="73">
        <v>2.96</v>
      </c>
      <c r="M133" s="132">
        <f>INT(IF(L133&lt;1,0,(L133-0.945)/0.055)*10)</f>
        <v>366</v>
      </c>
      <c r="N133" s="76"/>
      <c r="O133" s="132">
        <f>INT(IF(N133&lt;3,0,(N133-2.85)/0.15)*10)</f>
        <v>0</v>
      </c>
      <c r="P133" s="71"/>
      <c r="Q133" s="132">
        <f>INT(IF(P133&lt;5,0,(P133-4)/1)*10)</f>
        <v>0</v>
      </c>
      <c r="R133" s="72"/>
      <c r="S133" s="221">
        <f>INT(IF(R133&lt;30,0,(R133-27)/3)*10)</f>
        <v>0</v>
      </c>
      <c r="T133" s="73"/>
      <c r="U133" s="132">
        <f>INT(IF(T133&lt;2.2,0,(T133-2.135)/0.065)*10)</f>
        <v>0</v>
      </c>
      <c r="V133" s="72"/>
      <c r="W133" s="132">
        <f>INT(IF(V133&lt;5,0,(V133-4.3)/0.7)*10)</f>
        <v>0</v>
      </c>
      <c r="X133" s="59"/>
      <c r="Y133" s="132">
        <f>INT(IF(X133&lt;10,0,(X133-9)/1)*10)</f>
        <v>0</v>
      </c>
      <c r="Z133" s="73">
        <v>11.8</v>
      </c>
      <c r="AA133" s="132">
        <f>INT(IF(Z133&lt;5,0,(Z133-4.25)/0.75)*10)</f>
        <v>100</v>
      </c>
      <c r="AB133" s="238"/>
      <c r="AC133" s="71"/>
      <c r="AD133" s="74"/>
      <c r="AE133" s="200">
        <f>IF(AF133="ANO",(MAX(AL133:AN133)),0)</f>
        <v>0</v>
      </c>
      <c r="AF133" s="205" t="str">
        <f>IF(AND(ISNUMBER(AB133))*((ISNUMBER(AC133)))*(((ISNUMBER(AD133)))),"NE",IF(AND(ISNUMBER(AB133))*((ISNUMBER(AC133))),"NE",IF(AND(ISNUMBER(AB133))*((ISNUMBER(AD133))),"NE",IF(AND(ISNUMBER(AC133))*((ISNUMBER(AD133))),"NE",IF(AND(AB133="")*((AC133=""))*(((AD133=""))),"NE","ANO")))))</f>
        <v>NE</v>
      </c>
      <c r="AG133" s="130">
        <f>SUM(K133+M133+O133+Q133+S133+U133+W133+Y133+AA133+AE133)</f>
        <v>876</v>
      </c>
      <c r="AJ133" s="39">
        <f>AG135</f>
        <v>3784</v>
      </c>
      <c r="AK133" s="39"/>
      <c r="AL133" s="195">
        <f>INT(IF(AB133&lt;25,0,(AB133-23.5)/1.5)*10)</f>
        <v>0</v>
      </c>
      <c r="AM133" s="195">
        <f>INT(IF(AC133&lt;120,0,(AC133-117.6)/2.4)*10)</f>
        <v>0</v>
      </c>
      <c r="AN133" s="195">
        <f>INT(IF(AO133&gt;=441,0,(442.5-AO133)/2.5)*10)</f>
        <v>0</v>
      </c>
      <c r="AO133" s="217" t="str">
        <f>IF(AND(AP133=0,AQ133=0),"",AP133*60+AQ133)</f>
        <v/>
      </c>
      <c r="AP133" s="217">
        <f>HOUR(AD133)</f>
        <v>0</v>
      </c>
      <c r="AQ133" s="217">
        <f>MINUTE(AD133)</f>
        <v>0</v>
      </c>
      <c r="AT133" s="151">
        <f>D131</f>
        <v>0</v>
      </c>
      <c r="AU133" s="150" t="str">
        <f>IF(A133="A","QD","")</f>
        <v/>
      </c>
    </row>
    <row r="134" spans="2:47" ht="15" x14ac:dyDescent="0.2">
      <c r="B134" s="353">
        <v>17</v>
      </c>
      <c r="C134" s="229"/>
      <c r="D134" s="75" t="s">
        <v>231</v>
      </c>
      <c r="E134" s="75" t="s">
        <v>300</v>
      </c>
      <c r="F134" s="250" t="s">
        <v>118</v>
      </c>
      <c r="G134" s="261"/>
      <c r="H134" s="281">
        <f>SUM(G134-G133)</f>
        <v>0</v>
      </c>
      <c r="I134" s="69">
        <v>9.1</v>
      </c>
      <c r="J134" s="69"/>
      <c r="K134" s="132">
        <f>INT(IF(J134="E",(IF((AND(I134&gt;10.99)*(I134&lt;14.21)),(14.3-I134)/0.1*10,(IF((AND(I134&gt;6)*(I134&lt;11.01)),(12.65-I134)/0.05*10,0))))+50,(IF((AND(I134&gt;10.99)*(I134&lt;14.21)),(14.3-I134)/0.1*10,(IF((AND(I134&gt;6)*(I134&lt;11.01)),(12.65-I134)/0.05*10,0))))))</f>
        <v>710</v>
      </c>
      <c r="L134" s="69">
        <v>3.78</v>
      </c>
      <c r="M134" s="132">
        <f>INT(IF(L134&lt;1,0,(L134-0.945)/0.055)*10)</f>
        <v>515</v>
      </c>
      <c r="N134" s="70">
        <v>9.2899999999999991</v>
      </c>
      <c r="O134" s="132">
        <f>INT(IF(N134&lt;3,0,(N134-2.85)/0.15)*10)</f>
        <v>429</v>
      </c>
      <c r="P134" s="71"/>
      <c r="Q134" s="132">
        <f>INT(IF(P134&lt;5,0,(P134-4)/1)*10)</f>
        <v>0</v>
      </c>
      <c r="R134" s="72"/>
      <c r="S134" s="221">
        <f>INT(IF(R134&lt;30,0,(R134-27)/3)*10)</f>
        <v>0</v>
      </c>
      <c r="T134" s="69"/>
      <c r="U134" s="132">
        <f>INT(IF(T134&lt;2.2,0,(T134-2.135)/0.065)*10)</f>
        <v>0</v>
      </c>
      <c r="V134" s="72"/>
      <c r="W134" s="132">
        <f>INT(IF(V134&lt;5,0,(V134-4.3)/0.7)*10)</f>
        <v>0</v>
      </c>
      <c r="X134" s="59"/>
      <c r="Y134" s="132">
        <f>INT(IF(X134&lt;10,0,(X134-9)/1)*10)</f>
        <v>0</v>
      </c>
      <c r="Z134" s="73"/>
      <c r="AA134" s="132">
        <f>INT(IF(Z134&lt;5,0,(Z134-4.25)/0.75)*10)</f>
        <v>0</v>
      </c>
      <c r="AB134" s="238"/>
      <c r="AC134" s="71"/>
      <c r="AD134" s="87">
        <v>8.9583333333333334E-2</v>
      </c>
      <c r="AE134" s="200">
        <f>IF(AF134="ANO",(MAX(AL134:AN134)),0)</f>
        <v>1254</v>
      </c>
      <c r="AF134" s="205" t="str">
        <f>IF(AND(ISNUMBER(AB134))*((ISNUMBER(AC134)))*(((ISNUMBER(AD134)))),"NE",IF(AND(ISNUMBER(AB134))*((ISNUMBER(AC134))),"NE",IF(AND(ISNUMBER(AB134))*((ISNUMBER(AD134))),"NE",IF(AND(ISNUMBER(AC134))*((ISNUMBER(AD134))),"NE",IF(AND(AB134="")*((AC134=""))*(((AD134=""))),"NE","ANO")))))</f>
        <v>ANO</v>
      </c>
      <c r="AG134" s="131">
        <f>SUM(K134+M134+O134+Q134+S134+U134+W134+Y134+AA134+AE134)</f>
        <v>2908</v>
      </c>
      <c r="AJ134" s="39">
        <f>AG135</f>
        <v>3784</v>
      </c>
      <c r="AK134" s="39"/>
      <c r="AL134" s="195">
        <f>INT(IF(AB134&lt;25,0,(AB134-23.5)/1.5)*10)</f>
        <v>0</v>
      </c>
      <c r="AM134" s="195">
        <f>INT(IF(AC134&lt;120,0,(AC134-117.6)/2.4)*10)</f>
        <v>0</v>
      </c>
      <c r="AN134" s="195">
        <f>INT(IF(AO134&gt;=441,0,(442.5-AO134)/2.5)*10)</f>
        <v>1254</v>
      </c>
      <c r="AO134" s="217">
        <f>IF(AND(AP134=0,AQ134=0),"",AP134*60+AQ134)</f>
        <v>129</v>
      </c>
      <c r="AP134" s="217">
        <f>HOUR(AD134)</f>
        <v>2</v>
      </c>
      <c r="AQ134" s="217">
        <f>MINUTE(AD134)</f>
        <v>9</v>
      </c>
      <c r="AT134" s="151">
        <f>D131</f>
        <v>0</v>
      </c>
      <c r="AU134" s="150" t="str">
        <f>IF(A134="A","QD","")</f>
        <v/>
      </c>
    </row>
    <row r="135" spans="2:47" ht="15.75" thickBot="1" x14ac:dyDescent="0.25">
      <c r="B135" s="353"/>
      <c r="C135" s="230"/>
      <c r="D135" s="77"/>
      <c r="E135" s="77"/>
      <c r="F135" s="253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80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155" t="s">
        <v>119</v>
      </c>
      <c r="AF135" s="156"/>
      <c r="AG135" s="157">
        <f>SUM(AG133:AG134)</f>
        <v>3784</v>
      </c>
      <c r="AJ135" s="30">
        <f>AG135</f>
        <v>3784</v>
      </c>
      <c r="AK135" s="30"/>
      <c r="AL135" s="30"/>
      <c r="AM135" s="30"/>
      <c r="AN135" s="30"/>
      <c r="AP135" s="15"/>
      <c r="AQ135" s="18"/>
      <c r="AU135" s="20"/>
    </row>
    <row r="136" spans="2:47" ht="15.75" thickBot="1" x14ac:dyDescent="0.25">
      <c r="B136" s="353"/>
      <c r="C136" s="266"/>
      <c r="D136" s="267"/>
      <c r="E136" s="267"/>
      <c r="F136" s="268"/>
      <c r="G136" s="268"/>
      <c r="H136" s="268"/>
      <c r="I136" s="268"/>
      <c r="J136" s="268"/>
      <c r="K136" s="269"/>
      <c r="L136" s="268"/>
      <c r="M136" s="269"/>
      <c r="N136" s="268"/>
      <c r="O136" s="269"/>
      <c r="P136" s="268"/>
      <c r="Q136" s="269"/>
      <c r="R136" s="268"/>
      <c r="S136" s="269"/>
      <c r="T136" s="268"/>
      <c r="U136" s="269"/>
      <c r="V136" s="270"/>
      <c r="W136" s="269"/>
      <c r="X136" s="268"/>
      <c r="Y136" s="269"/>
      <c r="Z136" s="268"/>
      <c r="AA136" s="269"/>
      <c r="AB136" s="271"/>
      <c r="AC136" s="270"/>
      <c r="AD136" s="270"/>
      <c r="AE136" s="269"/>
      <c r="AF136" s="272"/>
      <c r="AG136" s="273"/>
      <c r="AJ136" s="30">
        <f>AG135</f>
        <v>3784</v>
      </c>
      <c r="AK136" s="30"/>
      <c r="AL136" s="30"/>
      <c r="AM136" s="30"/>
      <c r="AN136" s="30"/>
      <c r="AP136" s="15"/>
      <c r="AQ136" s="15"/>
      <c r="AU136" s="15"/>
    </row>
    <row r="137" spans="2:47" ht="15" x14ac:dyDescent="0.2">
      <c r="B137" s="353"/>
      <c r="C137" s="227" t="s">
        <v>122</v>
      </c>
      <c r="D137" s="258"/>
      <c r="E137" s="259"/>
      <c r="F137" s="303"/>
      <c r="G137" s="115"/>
      <c r="H137" s="115"/>
      <c r="I137" s="116" t="s">
        <v>86</v>
      </c>
      <c r="J137" s="117"/>
      <c r="K137" s="118" t="s">
        <v>87</v>
      </c>
      <c r="L137" s="119" t="s">
        <v>88</v>
      </c>
      <c r="M137" s="118" t="s">
        <v>87</v>
      </c>
      <c r="N137" s="119" t="s">
        <v>232</v>
      </c>
      <c r="O137" s="118" t="s">
        <v>87</v>
      </c>
      <c r="P137" s="120" t="s">
        <v>90</v>
      </c>
      <c r="Q137" s="118" t="s">
        <v>87</v>
      </c>
      <c r="R137" s="121" t="s">
        <v>91</v>
      </c>
      <c r="S137" s="118" t="s">
        <v>87</v>
      </c>
      <c r="T137" s="120" t="s">
        <v>92</v>
      </c>
      <c r="U137" s="118" t="s">
        <v>87</v>
      </c>
      <c r="V137" s="116" t="s">
        <v>93</v>
      </c>
      <c r="W137" s="118" t="s">
        <v>87</v>
      </c>
      <c r="X137" s="119" t="s">
        <v>94</v>
      </c>
      <c r="Y137" s="118" t="s">
        <v>87</v>
      </c>
      <c r="Z137" s="120" t="s">
        <v>95</v>
      </c>
      <c r="AA137" s="118" t="s">
        <v>87</v>
      </c>
      <c r="AB137" s="239" t="s">
        <v>96</v>
      </c>
      <c r="AC137" s="116" t="s">
        <v>97</v>
      </c>
      <c r="AD137" s="116" t="s">
        <v>233</v>
      </c>
      <c r="AE137" s="124" t="s">
        <v>87</v>
      </c>
      <c r="AF137" s="129"/>
      <c r="AG137" s="127" t="s">
        <v>99</v>
      </c>
      <c r="AJ137" s="31">
        <f>AG141</f>
        <v>3721</v>
      </c>
      <c r="AK137" s="31"/>
      <c r="AL137" s="214" t="s">
        <v>100</v>
      </c>
      <c r="AM137" s="214" t="s">
        <v>100</v>
      </c>
      <c r="AN137" s="214" t="s">
        <v>100</v>
      </c>
      <c r="AO137" s="214" t="s">
        <v>101</v>
      </c>
      <c r="AP137" s="214" t="s">
        <v>102</v>
      </c>
      <c r="AQ137" s="214" t="s">
        <v>103</v>
      </c>
    </row>
    <row r="138" spans="2:47" ht="15" x14ac:dyDescent="0.2">
      <c r="B138" s="353"/>
      <c r="C138" s="228" t="s">
        <v>104</v>
      </c>
      <c r="D138" s="257" t="s">
        <v>105</v>
      </c>
      <c r="E138" s="257" t="s">
        <v>106</v>
      </c>
      <c r="F138" s="254" t="s">
        <v>107</v>
      </c>
      <c r="G138" s="59" t="s">
        <v>108</v>
      </c>
      <c r="H138" s="246" t="s">
        <v>109</v>
      </c>
      <c r="I138" s="61" t="s">
        <v>110</v>
      </c>
      <c r="J138" s="61"/>
      <c r="K138" s="79"/>
      <c r="L138" s="63" t="s">
        <v>111</v>
      </c>
      <c r="M138" s="79"/>
      <c r="N138" s="63" t="s">
        <v>111</v>
      </c>
      <c r="O138" s="79"/>
      <c r="P138" s="64" t="s">
        <v>112</v>
      </c>
      <c r="Q138" s="79"/>
      <c r="R138" s="64" t="s">
        <v>112</v>
      </c>
      <c r="S138" s="79"/>
      <c r="T138" s="64" t="s">
        <v>111</v>
      </c>
      <c r="U138" s="79"/>
      <c r="V138" s="61" t="s">
        <v>112</v>
      </c>
      <c r="W138" s="79"/>
      <c r="X138" s="63" t="s">
        <v>112</v>
      </c>
      <c r="Y138" s="79"/>
      <c r="Z138" s="64" t="s">
        <v>111</v>
      </c>
      <c r="AA138" s="79"/>
      <c r="AB138" s="240" t="s">
        <v>111</v>
      </c>
      <c r="AC138" s="61" t="s">
        <v>111</v>
      </c>
      <c r="AD138" s="66" t="s">
        <v>113</v>
      </c>
      <c r="AE138" s="64"/>
      <c r="AF138" s="113"/>
      <c r="AG138" s="128" t="s">
        <v>114</v>
      </c>
      <c r="AJ138" s="31">
        <f>AG141</f>
        <v>3721</v>
      </c>
      <c r="AK138" s="31"/>
      <c r="AL138" s="215" t="s">
        <v>96</v>
      </c>
      <c r="AM138" s="215" t="s">
        <v>97</v>
      </c>
      <c r="AN138" s="215" t="s">
        <v>115</v>
      </c>
      <c r="AO138" s="216" t="s">
        <v>115</v>
      </c>
      <c r="AP138" s="216" t="s">
        <v>115</v>
      </c>
      <c r="AQ138" s="216" t="s">
        <v>115</v>
      </c>
    </row>
    <row r="139" spans="2:47" ht="15" x14ac:dyDescent="0.2">
      <c r="B139" s="353"/>
      <c r="C139" s="229"/>
      <c r="D139" s="68" t="s">
        <v>116</v>
      </c>
      <c r="E139" s="68" t="s">
        <v>282</v>
      </c>
      <c r="F139" s="249" t="s">
        <v>117</v>
      </c>
      <c r="G139" s="261"/>
      <c r="H139" s="140"/>
      <c r="I139" s="73">
        <v>11.8</v>
      </c>
      <c r="J139" s="73"/>
      <c r="K139" s="132">
        <f>INT(IF(J139="E",(IF((AND(I139&gt;10.99)*(I139&lt;14.21)),(14.3-I139)/0.1*10,(IF((AND(I139&gt;6)*(I139&lt;11.01)),(12.65-I139)/0.05*10,0))))+50,(IF((AND(I139&gt;10.99)*(I139&lt;14.21)),(14.3-I139)/0.1*10,(IF((AND(I139&gt;6)*(I139&lt;11.01)),(12.65-I139)/0.05*10,0))))))</f>
        <v>250</v>
      </c>
      <c r="L139" s="73">
        <v>2.5299999999999998</v>
      </c>
      <c r="M139" s="132">
        <f>INT(IF(L139&lt;1,0,(L139-0.945)/0.055)*10)</f>
        <v>288</v>
      </c>
      <c r="N139" s="76"/>
      <c r="O139" s="132">
        <f>INT(IF(N139&lt;3,0,(N139-2.85)/0.15)*10)</f>
        <v>0</v>
      </c>
      <c r="P139" s="71"/>
      <c r="Q139" s="132">
        <f>INT(IF(P139&lt;5,0,(P139-4)/1)*10)</f>
        <v>0</v>
      </c>
      <c r="R139" s="72"/>
      <c r="S139" s="221">
        <f>INT(IF(R139&lt;30,0,(R139-27)/3)*10)</f>
        <v>0</v>
      </c>
      <c r="T139" s="73"/>
      <c r="U139" s="132">
        <f>INT(IF(T139&lt;2.2,0,(T139-2.135)/0.065)*10)</f>
        <v>0</v>
      </c>
      <c r="V139" s="72"/>
      <c r="W139" s="132">
        <f>INT(IF(V139&lt;5,0,(V139-4.3)/0.7)*10)</f>
        <v>0</v>
      </c>
      <c r="X139" s="59"/>
      <c r="Y139" s="132">
        <f>INT(IF(X139&lt;10,0,(X139-9)/1)*10)</f>
        <v>0</v>
      </c>
      <c r="Z139" s="73">
        <v>13.2</v>
      </c>
      <c r="AA139" s="132">
        <f>INT(IF(Z139&lt;5,0,(Z139-4.25)/0.75)*10)</f>
        <v>119</v>
      </c>
      <c r="AB139" s="238"/>
      <c r="AC139" s="71"/>
      <c r="AD139" s="74"/>
      <c r="AE139" s="200">
        <f>IF(AF139="ANO",(MAX(AL139:AN139)),0)</f>
        <v>0</v>
      </c>
      <c r="AF139" s="205" t="str">
        <f>IF(AND(ISNUMBER(AB139))*((ISNUMBER(AC139)))*(((ISNUMBER(AD139)))),"NE",IF(AND(ISNUMBER(AB139))*((ISNUMBER(AC139))),"NE",IF(AND(ISNUMBER(AB139))*((ISNUMBER(AD139))),"NE",IF(AND(ISNUMBER(AC139))*((ISNUMBER(AD139))),"NE",IF(AND(AB139="")*((AC139=""))*(((AD139=""))),"NE","ANO")))))</f>
        <v>NE</v>
      </c>
      <c r="AG139" s="130">
        <f>SUM(K139+M139+O139+Q139+S139+U139+W139+Y139+AA139+AE139)</f>
        <v>657</v>
      </c>
      <c r="AH139" s="53"/>
      <c r="AJ139" s="39">
        <f>AG141</f>
        <v>3721</v>
      </c>
      <c r="AK139" s="39"/>
      <c r="AL139" s="195">
        <f>INT(IF(AB139&lt;25,0,(AB139-23.5)/1.5)*10)</f>
        <v>0</v>
      </c>
      <c r="AM139" s="195">
        <f>INT(IF(AC139&lt;120,0,(AC139-117.6)/2.4)*10)</f>
        <v>0</v>
      </c>
      <c r="AN139" s="195">
        <f>INT(IF(AO139&gt;=441,0,(442.5-AO139)/2.5)*10)</f>
        <v>0</v>
      </c>
      <c r="AO139" s="217" t="str">
        <f>IF(AND(AP139=0,AQ139=0),"",AP139*60+AQ139)</f>
        <v/>
      </c>
      <c r="AP139" s="217">
        <f>HOUR(AD139)</f>
        <v>0</v>
      </c>
      <c r="AQ139" s="217">
        <f>MINUTE(AD139)</f>
        <v>0</v>
      </c>
      <c r="AT139" s="151">
        <f>D137</f>
        <v>0</v>
      </c>
      <c r="AU139" s="150" t="str">
        <f>IF(A139="A","QD","")</f>
        <v/>
      </c>
    </row>
    <row r="140" spans="2:47" ht="15" x14ac:dyDescent="0.2">
      <c r="B140" s="353">
        <v>18</v>
      </c>
      <c r="C140" s="229"/>
      <c r="D140" s="75" t="s">
        <v>169</v>
      </c>
      <c r="E140" s="75" t="s">
        <v>283</v>
      </c>
      <c r="F140" s="250" t="s">
        <v>118</v>
      </c>
      <c r="G140" s="261"/>
      <c r="H140" s="281">
        <f>SUM(G140-G139)</f>
        <v>0</v>
      </c>
      <c r="I140" s="69">
        <v>8.8000000000000007</v>
      </c>
      <c r="J140" s="69"/>
      <c r="K140" s="132">
        <f>INT(IF(J140="E",(IF((AND(I140&gt;10.99)*(I140&lt;14.21)),(14.3-I140)/0.1*10,(IF((AND(I140&gt;6)*(I140&lt;11.01)),(12.65-I140)/0.05*10,0))))+50,(IF((AND(I140&gt;10.99)*(I140&lt;14.21)),(14.3-I140)/0.1*10,(IF((AND(I140&gt;6)*(I140&lt;11.01)),(12.65-I140)/0.05*10,0))))))</f>
        <v>770</v>
      </c>
      <c r="L140" s="69">
        <v>4.25</v>
      </c>
      <c r="M140" s="132">
        <f>INT(IF(L140&lt;1,0,(L140-0.945)/0.055)*10)</f>
        <v>600</v>
      </c>
      <c r="N140" s="70">
        <v>9.8800000000000008</v>
      </c>
      <c r="O140" s="132">
        <f>INT(IF(N140&lt;3,0,(N140-2.85)/0.15)*10)</f>
        <v>468</v>
      </c>
      <c r="P140" s="71"/>
      <c r="Q140" s="132">
        <f>INT(IF(P140&lt;5,0,(P140-4)/1)*10)</f>
        <v>0</v>
      </c>
      <c r="R140" s="72"/>
      <c r="S140" s="221">
        <f>INT(IF(R140&lt;30,0,(R140-27)/3)*10)</f>
        <v>0</v>
      </c>
      <c r="T140" s="69"/>
      <c r="U140" s="132">
        <f>INT(IF(T140&lt;2.2,0,(T140-2.135)/0.065)*10)</f>
        <v>0</v>
      </c>
      <c r="V140" s="72"/>
      <c r="W140" s="132">
        <f>INT(IF(V140&lt;5,0,(V140-4.3)/0.7)*10)</f>
        <v>0</v>
      </c>
      <c r="X140" s="59"/>
      <c r="Y140" s="132">
        <f>INT(IF(X140&lt;10,0,(X140-9)/1)*10)</f>
        <v>0</v>
      </c>
      <c r="Z140" s="73"/>
      <c r="AA140" s="132">
        <f>INT(IF(Z140&lt;5,0,(Z140-4.25)/0.75)*10)</f>
        <v>0</v>
      </c>
      <c r="AB140" s="238"/>
      <c r="AC140" s="71"/>
      <c r="AD140" s="87">
        <v>9.4444444444444442E-2</v>
      </c>
      <c r="AE140" s="200">
        <f>IF(AF140="ANO",(MAX(AL140:AN140)),0)</f>
        <v>1226</v>
      </c>
      <c r="AF140" s="205" t="str">
        <f>IF(AND(ISNUMBER(AB140))*((ISNUMBER(AC140)))*(((ISNUMBER(AD140)))),"NE",IF(AND(ISNUMBER(AB140))*((ISNUMBER(AC140))),"NE",IF(AND(ISNUMBER(AB140))*((ISNUMBER(AD140))),"NE",IF(AND(ISNUMBER(AC140))*((ISNUMBER(AD140))),"NE",IF(AND(AB140="")*((AC140=""))*(((AD140=""))),"NE","ANO")))))</f>
        <v>ANO</v>
      </c>
      <c r="AG140" s="131">
        <f>SUM(K140+M140+O140+Q140+S140+U140+W140+Y140+AA140+AE140)</f>
        <v>3064</v>
      </c>
      <c r="AH140" s="53"/>
      <c r="AJ140" s="39">
        <f>AG141</f>
        <v>3721</v>
      </c>
      <c r="AK140" s="39"/>
      <c r="AL140" s="195">
        <f>INT(IF(AB140&lt;25,0,(AB140-23.5)/1.5)*10)</f>
        <v>0</v>
      </c>
      <c r="AM140" s="195">
        <f>INT(IF(AC140&lt;120,0,(AC140-117.6)/2.4)*10)</f>
        <v>0</v>
      </c>
      <c r="AN140" s="195">
        <f>INT(IF(AO140&gt;=441,0,(442.5-AO140)/2.5)*10)</f>
        <v>1226</v>
      </c>
      <c r="AO140" s="217">
        <f>IF(AND(AP140=0,AQ140=0),"",AP140*60+AQ140)</f>
        <v>136</v>
      </c>
      <c r="AP140" s="217">
        <f>HOUR(AD140)</f>
        <v>2</v>
      </c>
      <c r="AQ140" s="217">
        <f>MINUTE(AD140)</f>
        <v>16</v>
      </c>
      <c r="AT140" s="151">
        <f>D137</f>
        <v>0</v>
      </c>
      <c r="AU140" s="150" t="str">
        <f>IF(A140="A","QD","")</f>
        <v/>
      </c>
    </row>
    <row r="141" spans="2:47" ht="15.75" thickBot="1" x14ac:dyDescent="0.25">
      <c r="B141" s="353"/>
      <c r="C141" s="230"/>
      <c r="D141" s="77"/>
      <c r="E141" s="77"/>
      <c r="F141" s="253"/>
      <c r="G141" s="77"/>
      <c r="H141" s="77"/>
      <c r="I141" s="314"/>
      <c r="J141" s="77"/>
      <c r="K141" s="78"/>
      <c r="L141" s="77"/>
      <c r="M141" s="78"/>
      <c r="N141" s="321"/>
      <c r="O141" s="78"/>
      <c r="P141" s="321"/>
      <c r="Q141" s="78"/>
      <c r="R141" s="321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155" t="s">
        <v>119</v>
      </c>
      <c r="AF141" s="335"/>
      <c r="AG141" s="157">
        <f>SUM(AG139:AG140)</f>
        <v>3721</v>
      </c>
      <c r="AJ141" s="30">
        <f>AG141</f>
        <v>3721</v>
      </c>
      <c r="AK141" s="30"/>
      <c r="AL141" s="30"/>
      <c r="AM141" s="30"/>
      <c r="AN141" s="30"/>
      <c r="AO141" s="15"/>
      <c r="AP141" s="15"/>
      <c r="AQ141" s="18"/>
      <c r="AT141" s="20"/>
      <c r="AU141" s="20"/>
    </row>
    <row r="142" spans="2:47" ht="15.75" thickBot="1" x14ac:dyDescent="0.25">
      <c r="B142" s="353"/>
      <c r="C142" s="266"/>
      <c r="D142" s="267"/>
      <c r="E142" s="267"/>
      <c r="F142" s="268"/>
      <c r="G142" s="268"/>
      <c r="H142" s="268"/>
      <c r="I142" s="268"/>
      <c r="J142" s="268"/>
      <c r="K142" s="269"/>
      <c r="L142" s="268"/>
      <c r="M142" s="269"/>
      <c r="N142" s="268"/>
      <c r="O142" s="269"/>
      <c r="P142" s="268"/>
      <c r="Q142" s="269"/>
      <c r="R142" s="268"/>
      <c r="S142" s="269"/>
      <c r="T142" s="268"/>
      <c r="U142" s="269"/>
      <c r="V142" s="270"/>
      <c r="W142" s="269"/>
      <c r="X142" s="268"/>
      <c r="Y142" s="269"/>
      <c r="Z142" s="268"/>
      <c r="AA142" s="269"/>
      <c r="AB142" s="271"/>
      <c r="AC142" s="270"/>
      <c r="AD142" s="270"/>
      <c r="AE142" s="269"/>
      <c r="AF142" s="272"/>
      <c r="AG142" s="273"/>
      <c r="AJ142" s="30">
        <f>AG141</f>
        <v>3721</v>
      </c>
      <c r="AK142" s="30"/>
      <c r="AL142" s="30"/>
      <c r="AM142" s="30"/>
      <c r="AN142" s="30"/>
      <c r="AO142" s="15"/>
      <c r="AP142" s="15"/>
      <c r="AQ142" s="15"/>
      <c r="AT142" s="15"/>
      <c r="AU142" s="15"/>
    </row>
    <row r="143" spans="2:47" ht="15" x14ac:dyDescent="0.2">
      <c r="B143" s="353"/>
      <c r="C143" s="227" t="s">
        <v>200</v>
      </c>
      <c r="D143" s="243"/>
      <c r="E143" s="245"/>
      <c r="F143" s="304"/>
      <c r="G143" s="115"/>
      <c r="H143" s="115"/>
      <c r="I143" s="116" t="s">
        <v>86</v>
      </c>
      <c r="J143" s="117"/>
      <c r="K143" s="118" t="s">
        <v>87</v>
      </c>
      <c r="L143" s="119" t="s">
        <v>88</v>
      </c>
      <c r="M143" s="118" t="s">
        <v>87</v>
      </c>
      <c r="N143" s="119" t="s">
        <v>232</v>
      </c>
      <c r="O143" s="118" t="s">
        <v>87</v>
      </c>
      <c r="P143" s="120" t="s">
        <v>90</v>
      </c>
      <c r="Q143" s="118" t="s">
        <v>87</v>
      </c>
      <c r="R143" s="121" t="s">
        <v>91</v>
      </c>
      <c r="S143" s="118" t="s">
        <v>87</v>
      </c>
      <c r="T143" s="120" t="s">
        <v>92</v>
      </c>
      <c r="U143" s="118" t="s">
        <v>87</v>
      </c>
      <c r="V143" s="116" t="s">
        <v>93</v>
      </c>
      <c r="W143" s="118" t="s">
        <v>87</v>
      </c>
      <c r="X143" s="119" t="s">
        <v>94</v>
      </c>
      <c r="Y143" s="118" t="s">
        <v>87</v>
      </c>
      <c r="Z143" s="120" t="s">
        <v>95</v>
      </c>
      <c r="AA143" s="118" t="s">
        <v>87</v>
      </c>
      <c r="AB143" s="239" t="s">
        <v>96</v>
      </c>
      <c r="AC143" s="116" t="s">
        <v>97</v>
      </c>
      <c r="AD143" s="116" t="s">
        <v>233</v>
      </c>
      <c r="AE143" s="124" t="s">
        <v>87</v>
      </c>
      <c r="AF143" s="129"/>
      <c r="AG143" s="127" t="s">
        <v>99</v>
      </c>
      <c r="AH143" s="4"/>
      <c r="AJ143" s="31">
        <f>AG147</f>
        <v>3714</v>
      </c>
      <c r="AK143" s="31"/>
      <c r="AL143" s="214" t="s">
        <v>100</v>
      </c>
      <c r="AM143" s="214" t="s">
        <v>100</v>
      </c>
      <c r="AN143" s="214" t="s">
        <v>100</v>
      </c>
      <c r="AO143" s="214" t="s">
        <v>101</v>
      </c>
      <c r="AP143" s="214" t="s">
        <v>102</v>
      </c>
      <c r="AQ143" s="214" t="s">
        <v>103</v>
      </c>
      <c r="AT143" s="17"/>
      <c r="AU143" s="16"/>
    </row>
    <row r="144" spans="2:47" ht="15" x14ac:dyDescent="0.2">
      <c r="B144" s="353"/>
      <c r="C144" s="228" t="s">
        <v>104</v>
      </c>
      <c r="D144" s="257" t="s">
        <v>105</v>
      </c>
      <c r="E144" s="257" t="s">
        <v>106</v>
      </c>
      <c r="F144" s="254" t="s">
        <v>107</v>
      </c>
      <c r="G144" s="59" t="s">
        <v>108</v>
      </c>
      <c r="H144" s="246" t="s">
        <v>109</v>
      </c>
      <c r="I144" s="61" t="s">
        <v>110</v>
      </c>
      <c r="J144" s="61"/>
      <c r="K144" s="79"/>
      <c r="L144" s="63" t="s">
        <v>111</v>
      </c>
      <c r="M144" s="79"/>
      <c r="N144" s="63" t="s">
        <v>111</v>
      </c>
      <c r="O144" s="79"/>
      <c r="P144" s="64" t="s">
        <v>112</v>
      </c>
      <c r="Q144" s="79"/>
      <c r="R144" s="64" t="s">
        <v>112</v>
      </c>
      <c r="S144" s="79"/>
      <c r="T144" s="64" t="s">
        <v>111</v>
      </c>
      <c r="U144" s="79"/>
      <c r="V144" s="61" t="s">
        <v>112</v>
      </c>
      <c r="W144" s="79"/>
      <c r="X144" s="63" t="s">
        <v>112</v>
      </c>
      <c r="Y144" s="79"/>
      <c r="Z144" s="64" t="s">
        <v>111</v>
      </c>
      <c r="AA144" s="79"/>
      <c r="AB144" s="240" t="s">
        <v>111</v>
      </c>
      <c r="AC144" s="61" t="s">
        <v>111</v>
      </c>
      <c r="AD144" s="66" t="s">
        <v>113</v>
      </c>
      <c r="AE144" s="64"/>
      <c r="AF144" s="113"/>
      <c r="AG144" s="128" t="s">
        <v>114</v>
      </c>
      <c r="AH144" s="4"/>
      <c r="AJ144" s="31">
        <f>AG147</f>
        <v>3714</v>
      </c>
      <c r="AK144" s="31"/>
      <c r="AL144" s="215" t="s">
        <v>96</v>
      </c>
      <c r="AM144" s="215" t="s">
        <v>97</v>
      </c>
      <c r="AN144" s="215" t="s">
        <v>115</v>
      </c>
      <c r="AO144" s="216" t="s">
        <v>115</v>
      </c>
      <c r="AP144" s="216" t="s">
        <v>115</v>
      </c>
      <c r="AQ144" s="216" t="s">
        <v>115</v>
      </c>
      <c r="AT144" s="17"/>
      <c r="AU144" s="16"/>
    </row>
    <row r="145" spans="2:48" ht="15" x14ac:dyDescent="0.2">
      <c r="B145" s="353"/>
      <c r="C145" s="229"/>
      <c r="D145" s="68" t="s">
        <v>150</v>
      </c>
      <c r="E145" s="68" t="s">
        <v>240</v>
      </c>
      <c r="F145" s="249" t="s">
        <v>117</v>
      </c>
      <c r="G145" s="261"/>
      <c r="H145" s="140"/>
      <c r="I145" s="73">
        <v>10.199999999999999</v>
      </c>
      <c r="J145" s="73"/>
      <c r="K145" s="132">
        <f>INT(IF(J145="E",(IF((AND(I145&gt;10.99)*(I145&lt;14.21)),(14.3-I145)/0.1*10,(IF((AND(I145&gt;6)*(I145&lt;11.01)),(12.65-I145)/0.05*10,0))))+50,(IF((AND(I145&gt;10.99)*(I145&lt;14.21)),(14.3-I145)/0.1*10,(IF((AND(I145&gt;6)*(I145&lt;11.01)),(12.65-I145)/0.05*10,0))))))</f>
        <v>490</v>
      </c>
      <c r="L145" s="73">
        <v>3.62</v>
      </c>
      <c r="M145" s="132">
        <f>INT(IF(L145&lt;1,0,(L145-0.945)/0.055)*10)</f>
        <v>486</v>
      </c>
      <c r="N145" s="76"/>
      <c r="O145" s="132">
        <f>INT(IF(N145&lt;3,0,(N145-2.85)/0.15)*10)</f>
        <v>0</v>
      </c>
      <c r="P145" s="71"/>
      <c r="Q145" s="132">
        <f>INT(IF(P145&lt;5,0,(P145-4)/1)*10)</f>
        <v>0</v>
      </c>
      <c r="R145" s="72"/>
      <c r="S145" s="221">
        <f>INT(IF(R145&lt;30,0,(R145-27)/3)*10)</f>
        <v>0</v>
      </c>
      <c r="T145" s="73"/>
      <c r="U145" s="132">
        <f>INT(IF(T145&lt;2.2,0,(T145-2.135)/0.065)*10)</f>
        <v>0</v>
      </c>
      <c r="V145" s="72"/>
      <c r="W145" s="132">
        <f>INT(IF(V145&lt;5,0,(V145-4.3)/0.7)*10)</f>
        <v>0</v>
      </c>
      <c r="X145" s="59"/>
      <c r="Y145" s="132">
        <f>INT(IF(X145&lt;10,0,(X145-9)/1)*10)</f>
        <v>0</v>
      </c>
      <c r="Z145" s="73">
        <v>17.600000000000001</v>
      </c>
      <c r="AA145" s="132">
        <f>INT(IF(Z145&lt;5,0,(Z145-4.25)/0.75)*10)</f>
        <v>178</v>
      </c>
      <c r="AB145" s="238"/>
      <c r="AC145" s="71"/>
      <c r="AD145" s="74"/>
      <c r="AE145" s="200">
        <f>IF(AF145="ANO",(MAX(AL145:AN145)),0)</f>
        <v>0</v>
      </c>
      <c r="AF145" s="205" t="str">
        <f>IF(AND(ISNUMBER(AB145))*((ISNUMBER(AC145)))*(((ISNUMBER(AD145)))),"NE",IF(AND(ISNUMBER(AB145))*((ISNUMBER(AC145))),"NE",IF(AND(ISNUMBER(AB145))*((ISNUMBER(AD145))),"NE",IF(AND(ISNUMBER(AC145))*((ISNUMBER(AD145))),"NE",IF(AND(AB145="")*((AC145=""))*(((AD145=""))),"NE","ANO")))))</f>
        <v>NE</v>
      </c>
      <c r="AG145" s="130">
        <f>SUM(K145+M145+O145+Q145+S145+U145+W145+Y145+AA145+AE145)</f>
        <v>1154</v>
      </c>
      <c r="AH145" s="4"/>
      <c r="AJ145" s="39">
        <f>AG147</f>
        <v>3714</v>
      </c>
      <c r="AK145" s="39"/>
      <c r="AL145" s="195">
        <f>INT(IF(AB145&lt;25,0,(AB145-23.5)/1.5)*10)</f>
        <v>0</v>
      </c>
      <c r="AM145" s="195">
        <f>INT(IF(AC145&lt;120,0,(AC145-117.6)/2.4)*10)</f>
        <v>0</v>
      </c>
      <c r="AN145" s="195">
        <f>INT(IF(AO145&gt;=441,0,(442.5-AO145)/2.5)*10)</f>
        <v>0</v>
      </c>
      <c r="AO145" s="217" t="str">
        <f>IF(AND(AP145=0,AQ145=0),"",AP145*60+AQ145)</f>
        <v/>
      </c>
      <c r="AP145" s="217">
        <f>HOUR(AD145)</f>
        <v>0</v>
      </c>
      <c r="AQ145" s="217">
        <f>MINUTE(AD145)</f>
        <v>0</v>
      </c>
      <c r="AT145" s="151">
        <f>D143</f>
        <v>0</v>
      </c>
      <c r="AU145" s="150" t="str">
        <f>IF(A145="A","QD","")</f>
        <v/>
      </c>
    </row>
    <row r="146" spans="2:48" ht="15" x14ac:dyDescent="0.2">
      <c r="B146" s="354">
        <v>3</v>
      </c>
      <c r="C146" s="229"/>
      <c r="D146" s="75" t="s">
        <v>157</v>
      </c>
      <c r="E146" s="75" t="s">
        <v>240</v>
      </c>
      <c r="F146" s="250" t="s">
        <v>118</v>
      </c>
      <c r="G146" s="261"/>
      <c r="H146" s="281">
        <f>SUM(G146-G145)</f>
        <v>0</v>
      </c>
      <c r="I146" s="69">
        <v>9.8000000000000007</v>
      </c>
      <c r="J146" s="69"/>
      <c r="K146" s="132">
        <f>INT(IF(J146="E",(IF((AND(I146&gt;10.99)*(I146&lt;14.21)),(14.3-I146)/0.1*10,(IF((AND(I146&gt;6)*(I146&lt;11.01)),(12.65-I146)/0.05*10,0))))+50,(IF((AND(I146&gt;10.99)*(I146&lt;14.21)),(14.3-I146)/0.1*10,(IF((AND(I146&gt;6)*(I146&lt;11.01)),(12.65-I146)/0.05*10,0))))))</f>
        <v>570</v>
      </c>
      <c r="L146" s="69">
        <v>3.1</v>
      </c>
      <c r="M146" s="132">
        <f>INT(IF(L146&lt;1,0,(L146-0.945)/0.055)*10)</f>
        <v>391</v>
      </c>
      <c r="N146" s="70">
        <v>8.27</v>
      </c>
      <c r="O146" s="132">
        <f>INT(IF(N146&lt;3,0,(N146-2.85)/0.15)*10)</f>
        <v>361</v>
      </c>
      <c r="P146" s="71"/>
      <c r="Q146" s="132">
        <f>INT(IF(P146&lt;5,0,(P146-4)/1)*10)</f>
        <v>0</v>
      </c>
      <c r="R146" s="72"/>
      <c r="S146" s="221">
        <f>INT(IF(R146&lt;30,0,(R146-27)/3)*10)</f>
        <v>0</v>
      </c>
      <c r="T146" s="69"/>
      <c r="U146" s="132">
        <f>INT(IF(T146&lt;2.2,0,(T146-2.135)/0.065)*10)</f>
        <v>0</v>
      </c>
      <c r="V146" s="72"/>
      <c r="W146" s="132">
        <f>INT(IF(V146&lt;5,0,(V146-4.3)/0.7)*10)</f>
        <v>0</v>
      </c>
      <c r="X146" s="59"/>
      <c r="Y146" s="132">
        <f>INT(IF(X146&lt;10,0,(X146-9)/1)*10)</f>
        <v>0</v>
      </c>
      <c r="Z146" s="73"/>
      <c r="AA146" s="132">
        <f>INT(IF(Z146&lt;5,0,(Z146-4.25)/0.75)*10)</f>
        <v>0</v>
      </c>
      <c r="AB146" s="238"/>
      <c r="AC146" s="71"/>
      <c r="AD146" s="87">
        <v>9.2361111111111116E-2</v>
      </c>
      <c r="AE146" s="200">
        <f>IF(AF146="ANO",(MAX(AL146:AN146)),0)</f>
        <v>1238</v>
      </c>
      <c r="AF146" s="205" t="str">
        <f>IF(AND(ISNUMBER(AB146))*((ISNUMBER(AC146)))*(((ISNUMBER(AD146)))),"NE",IF(AND(ISNUMBER(AB146))*((ISNUMBER(AC146))),"NE",IF(AND(ISNUMBER(AB146))*((ISNUMBER(AD146))),"NE",IF(AND(ISNUMBER(AC146))*((ISNUMBER(AD146))),"NE",IF(AND(AB146="")*((AC146=""))*(((AD146=""))),"NE","ANO")))))</f>
        <v>ANO</v>
      </c>
      <c r="AG146" s="131">
        <f>SUM(K146+M146+O146+Q146+S146+U146+W146+Y146+AA146+AE146)</f>
        <v>2560</v>
      </c>
      <c r="AH146" s="53"/>
      <c r="AJ146" s="39">
        <f>AG147</f>
        <v>3714</v>
      </c>
      <c r="AK146" s="39"/>
      <c r="AL146" s="195">
        <f>INT(IF(AB146&lt;25,0,(AB146-23.5)/1.5)*10)</f>
        <v>0</v>
      </c>
      <c r="AM146" s="195">
        <f>INT(IF(AC146&lt;120,0,(AC146-117.6)/2.4)*10)</f>
        <v>0</v>
      </c>
      <c r="AN146" s="195">
        <f>INT(IF(AO146&gt;=441,0,(442.5-AO146)/2.5)*10)</f>
        <v>1238</v>
      </c>
      <c r="AO146" s="217">
        <f>IF(AND(AP146=0,AQ146=0),"",AP146*60+AQ146)</f>
        <v>133</v>
      </c>
      <c r="AP146" s="217">
        <f>HOUR(AD146)</f>
        <v>2</v>
      </c>
      <c r="AQ146" s="217">
        <f>MINUTE(AD146)</f>
        <v>13</v>
      </c>
      <c r="AT146" s="151">
        <f>D143</f>
        <v>0</v>
      </c>
      <c r="AU146" s="150" t="str">
        <f>IF(A146="A","QD","")</f>
        <v/>
      </c>
    </row>
    <row r="147" spans="2:48" ht="15.75" thickBot="1" x14ac:dyDescent="0.25">
      <c r="B147" s="353"/>
      <c r="C147" s="230"/>
      <c r="D147" s="77"/>
      <c r="E147" s="77"/>
      <c r="F147" s="253"/>
      <c r="G147" s="77"/>
      <c r="H147" s="77"/>
      <c r="I147" s="77"/>
      <c r="J147" s="77"/>
      <c r="K147" s="78"/>
      <c r="L147" s="77"/>
      <c r="M147" s="78"/>
      <c r="N147" s="321"/>
      <c r="O147" s="78"/>
      <c r="P147" s="321"/>
      <c r="Q147" s="78"/>
      <c r="R147" s="321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155" t="s">
        <v>119</v>
      </c>
      <c r="AF147" s="156"/>
      <c r="AG147" s="157">
        <f>SUM(AG145:AG146)</f>
        <v>3714</v>
      </c>
      <c r="AH147" s="4"/>
      <c r="AJ147" s="30">
        <f>AG147</f>
        <v>3714</v>
      </c>
      <c r="AK147" s="30"/>
      <c r="AL147" s="30"/>
      <c r="AM147" s="30"/>
      <c r="AN147" s="30"/>
      <c r="AP147" s="15"/>
      <c r="AQ147" s="18"/>
      <c r="AT147" s="20"/>
      <c r="AU147" s="20"/>
    </row>
    <row r="148" spans="2:48" ht="15.75" thickBot="1" x14ac:dyDescent="0.25">
      <c r="B148" s="353"/>
      <c r="C148" s="266"/>
      <c r="D148" s="267"/>
      <c r="E148" s="267"/>
      <c r="F148" s="268"/>
      <c r="G148" s="268"/>
      <c r="H148" s="268"/>
      <c r="I148" s="268"/>
      <c r="J148" s="268"/>
      <c r="K148" s="269"/>
      <c r="L148" s="268"/>
      <c r="M148" s="269"/>
      <c r="N148" s="268"/>
      <c r="O148" s="269"/>
      <c r="P148" s="268"/>
      <c r="Q148" s="269"/>
      <c r="R148" s="268"/>
      <c r="S148" s="269"/>
      <c r="T148" s="268"/>
      <c r="U148" s="269"/>
      <c r="V148" s="270"/>
      <c r="W148" s="269"/>
      <c r="X148" s="268"/>
      <c r="Y148" s="269"/>
      <c r="Z148" s="268"/>
      <c r="AA148" s="269"/>
      <c r="AB148" s="271"/>
      <c r="AC148" s="270"/>
      <c r="AD148" s="270"/>
      <c r="AE148" s="269"/>
      <c r="AF148" s="272"/>
      <c r="AG148" s="273"/>
      <c r="AH148" s="4"/>
      <c r="AJ148" s="30">
        <f>AG147</f>
        <v>3714</v>
      </c>
      <c r="AK148" s="30"/>
      <c r="AL148" s="30"/>
      <c r="AM148" s="30"/>
      <c r="AN148" s="30"/>
      <c r="AP148" s="15"/>
      <c r="AQ148" s="15"/>
      <c r="AT148" s="15"/>
      <c r="AU148" s="15"/>
    </row>
    <row r="149" spans="2:48" ht="15" x14ac:dyDescent="0.2">
      <c r="B149" s="353"/>
      <c r="C149" s="227" t="s">
        <v>85</v>
      </c>
      <c r="D149" s="243"/>
      <c r="E149" s="245"/>
      <c r="F149" s="303"/>
      <c r="G149" s="115"/>
      <c r="H149" s="115"/>
      <c r="I149" s="116" t="s">
        <v>86</v>
      </c>
      <c r="J149" s="117"/>
      <c r="K149" s="118" t="s">
        <v>87</v>
      </c>
      <c r="L149" s="119" t="s">
        <v>88</v>
      </c>
      <c r="M149" s="118" t="s">
        <v>87</v>
      </c>
      <c r="N149" s="119" t="s">
        <v>232</v>
      </c>
      <c r="O149" s="118" t="s">
        <v>87</v>
      </c>
      <c r="P149" s="120" t="s">
        <v>90</v>
      </c>
      <c r="Q149" s="118" t="s">
        <v>87</v>
      </c>
      <c r="R149" s="121" t="s">
        <v>91</v>
      </c>
      <c r="S149" s="118" t="s">
        <v>87</v>
      </c>
      <c r="T149" s="120" t="s">
        <v>92</v>
      </c>
      <c r="U149" s="118" t="s">
        <v>87</v>
      </c>
      <c r="V149" s="116" t="s">
        <v>93</v>
      </c>
      <c r="W149" s="118" t="s">
        <v>87</v>
      </c>
      <c r="X149" s="119" t="s">
        <v>94</v>
      </c>
      <c r="Y149" s="118" t="s">
        <v>87</v>
      </c>
      <c r="Z149" s="120" t="s">
        <v>95</v>
      </c>
      <c r="AA149" s="118" t="s">
        <v>87</v>
      </c>
      <c r="AB149" s="239" t="s">
        <v>96</v>
      </c>
      <c r="AC149" s="116" t="s">
        <v>97</v>
      </c>
      <c r="AD149" s="116" t="s">
        <v>233</v>
      </c>
      <c r="AE149" s="124" t="s">
        <v>87</v>
      </c>
      <c r="AF149" s="129"/>
      <c r="AG149" s="127" t="s">
        <v>99</v>
      </c>
      <c r="AJ149" s="31">
        <f>AG153</f>
        <v>3675</v>
      </c>
      <c r="AK149" s="31"/>
      <c r="AL149" s="214" t="s">
        <v>100</v>
      </c>
      <c r="AM149" s="214" t="s">
        <v>100</v>
      </c>
      <c r="AN149" s="214" t="s">
        <v>100</v>
      </c>
      <c r="AO149" s="214" t="s">
        <v>101</v>
      </c>
      <c r="AP149" s="214" t="s">
        <v>102</v>
      </c>
      <c r="AQ149" s="214" t="s">
        <v>103</v>
      </c>
      <c r="AR149" s="19"/>
      <c r="AS149" s="15"/>
      <c r="AT149" s="15"/>
      <c r="AU149" s="15"/>
      <c r="AV149" s="15"/>
    </row>
    <row r="150" spans="2:48" ht="15" x14ac:dyDescent="0.2">
      <c r="B150" s="353"/>
      <c r="C150" s="228" t="s">
        <v>104</v>
      </c>
      <c r="D150" s="257" t="s">
        <v>105</v>
      </c>
      <c r="E150" s="257" t="s">
        <v>106</v>
      </c>
      <c r="F150" s="254" t="s">
        <v>107</v>
      </c>
      <c r="G150" s="59" t="s">
        <v>108</v>
      </c>
      <c r="H150" s="246" t="s">
        <v>109</v>
      </c>
      <c r="I150" s="61" t="s">
        <v>110</v>
      </c>
      <c r="J150" s="61"/>
      <c r="K150" s="79"/>
      <c r="L150" s="63" t="s">
        <v>111</v>
      </c>
      <c r="M150" s="79"/>
      <c r="N150" s="63" t="s">
        <v>111</v>
      </c>
      <c r="O150" s="79"/>
      <c r="P150" s="64" t="s">
        <v>112</v>
      </c>
      <c r="Q150" s="79"/>
      <c r="R150" s="64" t="s">
        <v>112</v>
      </c>
      <c r="S150" s="79"/>
      <c r="T150" s="64" t="s">
        <v>111</v>
      </c>
      <c r="U150" s="79"/>
      <c r="V150" s="61" t="s">
        <v>112</v>
      </c>
      <c r="W150" s="79"/>
      <c r="X150" s="63" t="s">
        <v>112</v>
      </c>
      <c r="Y150" s="79"/>
      <c r="Z150" s="64" t="s">
        <v>111</v>
      </c>
      <c r="AA150" s="79"/>
      <c r="AB150" s="240" t="s">
        <v>111</v>
      </c>
      <c r="AC150" s="61" t="s">
        <v>111</v>
      </c>
      <c r="AD150" s="66" t="s">
        <v>113</v>
      </c>
      <c r="AE150" s="64"/>
      <c r="AF150" s="113"/>
      <c r="AG150" s="128" t="s">
        <v>114</v>
      </c>
      <c r="AJ150" s="31">
        <f>AG153</f>
        <v>3675</v>
      </c>
      <c r="AK150" s="31"/>
      <c r="AL150" s="215" t="s">
        <v>96</v>
      </c>
      <c r="AM150" s="215" t="s">
        <v>97</v>
      </c>
      <c r="AN150" s="215" t="s">
        <v>115</v>
      </c>
      <c r="AO150" s="216" t="s">
        <v>115</v>
      </c>
      <c r="AP150" s="216" t="s">
        <v>115</v>
      </c>
      <c r="AQ150" s="216" t="s">
        <v>115</v>
      </c>
      <c r="AR150" s="19"/>
      <c r="AS150" s="15"/>
      <c r="AT150" s="15"/>
      <c r="AU150" s="15"/>
      <c r="AV150" s="15"/>
    </row>
    <row r="151" spans="2:48" ht="15" x14ac:dyDescent="0.2">
      <c r="B151" s="353"/>
      <c r="C151" s="229"/>
      <c r="D151" s="260" t="s">
        <v>137</v>
      </c>
      <c r="E151" s="260" t="s">
        <v>253</v>
      </c>
      <c r="F151" s="249" t="s">
        <v>117</v>
      </c>
      <c r="G151" s="261"/>
      <c r="H151" s="140"/>
      <c r="I151" s="69">
        <v>10.3</v>
      </c>
      <c r="J151" s="73"/>
      <c r="K151" s="132">
        <f>INT(IF(J151="E",(IF((AND(I151&gt;10.99)*(I151&lt;14.21)),(14.3-I151)/0.1*10,(IF((AND(I151&gt;6)*(I151&lt;11.01)),(12.65-I151)/0.05*10,0))))+50,(IF((AND(I151&gt;10.99)*(I151&lt;14.21)),(14.3-I151)/0.1*10,(IF((AND(I151&gt;6)*(I151&lt;11.01)),(12.65-I151)/0.05*10,0))))))</f>
        <v>470</v>
      </c>
      <c r="L151" s="73">
        <v>3.33</v>
      </c>
      <c r="M151" s="132">
        <f>INT(IF(L151&lt;1,0,(L151-0.945)/0.055)*10)</f>
        <v>433</v>
      </c>
      <c r="N151" s="76"/>
      <c r="O151" s="132">
        <f>INT(IF(N151&lt;3,0,(N151-2.85)/0.15)*10)</f>
        <v>0</v>
      </c>
      <c r="P151" s="71"/>
      <c r="Q151" s="132">
        <f>INT(IF(P151&lt;5,0,(P151-4)/1)*10)</f>
        <v>0</v>
      </c>
      <c r="R151" s="72"/>
      <c r="S151" s="221">
        <f>INT(IF(R151&lt;30,0,(R151-27)/3)*10)</f>
        <v>0</v>
      </c>
      <c r="T151" s="73"/>
      <c r="U151" s="132">
        <f>INT(IF(T151&lt;2.2,0,(T151-2.135)/0.065)*10)</f>
        <v>0</v>
      </c>
      <c r="V151" s="72"/>
      <c r="W151" s="132">
        <f>INT(IF(V151&lt;5,0,(V151-4.3)/0.7)*10)</f>
        <v>0</v>
      </c>
      <c r="X151" s="59"/>
      <c r="Y151" s="132">
        <f>INT(IF(X151&lt;10,0,(X151-9)/1)*10)</f>
        <v>0</v>
      </c>
      <c r="Z151" s="73">
        <v>21.5</v>
      </c>
      <c r="AA151" s="132">
        <f>INT(IF(Z151&lt;5,0,(Z151-4.25)/0.75)*10)</f>
        <v>230</v>
      </c>
      <c r="AB151" s="238"/>
      <c r="AC151" s="71"/>
      <c r="AD151" s="74"/>
      <c r="AE151" s="200">
        <f>IF(AF151="ANO",(MAX(AL151:AN151)),0)</f>
        <v>0</v>
      </c>
      <c r="AF151" s="205" t="str">
        <f>IF(AND(ISNUMBER(AB151))*((ISNUMBER(AC151)))*(((ISNUMBER(AD151)))),"NE",IF(AND(ISNUMBER(AB151))*((ISNUMBER(AC151))),"NE",IF(AND(ISNUMBER(AB151))*((ISNUMBER(AD151))),"NE",IF(AND(ISNUMBER(AC151))*((ISNUMBER(AD151))),"NE",IF(AND(AB151="")*((AC151=""))*(((AD151=""))),"NE","ANO")))))</f>
        <v>NE</v>
      </c>
      <c r="AG151" s="130">
        <f>SUM(K151+M151+O151+Q151+S151+U151+W151+Y151+AA151+AE151)</f>
        <v>1133</v>
      </c>
      <c r="AH151" s="53"/>
      <c r="AJ151" s="39">
        <f>AG153</f>
        <v>3675</v>
      </c>
      <c r="AK151" s="39"/>
      <c r="AL151" s="195">
        <f>INT(IF(AB151&lt;25,0,(AB151-23.5)/1.5)*10)</f>
        <v>0</v>
      </c>
      <c r="AM151" s="195">
        <f>INT(IF(AC151&lt;120,0,(AC151-117.6)/2.4)*10)</f>
        <v>0</v>
      </c>
      <c r="AN151" s="195">
        <f>INT(IF(AO151&gt;=441,0,(442.5-AO151)/2.5)*10)</f>
        <v>0</v>
      </c>
      <c r="AO151" s="217" t="str">
        <f>IF(AND(AP151=0,AQ151=0),"",AP151*60+AQ151)</f>
        <v/>
      </c>
      <c r="AP151" s="217">
        <f>HOUR(AD151)</f>
        <v>0</v>
      </c>
      <c r="AQ151" s="217">
        <f>MINUTE(AD151)</f>
        <v>0</v>
      </c>
      <c r="AR151" s="19"/>
      <c r="AS151" s="15"/>
      <c r="AT151" s="151">
        <f>D149</f>
        <v>0</v>
      </c>
      <c r="AU151" s="150" t="str">
        <f>IF(A151="A","QD","")</f>
        <v/>
      </c>
      <c r="AV151" s="15"/>
    </row>
    <row r="152" spans="2:48" ht="15" x14ac:dyDescent="0.2">
      <c r="B152" s="354">
        <v>4</v>
      </c>
      <c r="C152" s="229"/>
      <c r="D152" s="262" t="s">
        <v>306</v>
      </c>
      <c r="E152" s="262" t="s">
        <v>253</v>
      </c>
      <c r="F152" s="250" t="s">
        <v>118</v>
      </c>
      <c r="G152" s="261"/>
      <c r="H152" s="281">
        <f>SUM(G152-G151)</f>
        <v>0</v>
      </c>
      <c r="I152" s="73">
        <v>10</v>
      </c>
      <c r="J152" s="69"/>
      <c r="K152" s="132">
        <f>INT(IF(J152="E",(IF((AND(I152&gt;10.99)*(I152&lt;14.21)),(14.3-I152)/0.1*10,(IF((AND(I152&gt;6)*(I152&lt;11.01)),(12.65-I152)/0.05*10,0))))+50,(IF((AND(I152&gt;10.99)*(I152&lt;14.21)),(14.3-I152)/0.1*10,(IF((AND(I152&gt;6)*(I152&lt;11.01)),(12.65-I152)/0.05*10,0))))))</f>
        <v>530</v>
      </c>
      <c r="L152" s="69">
        <v>3.41</v>
      </c>
      <c r="M152" s="132">
        <f>INT(IF(L152&lt;1,0,(L152-0.945)/0.055)*10)</f>
        <v>448</v>
      </c>
      <c r="N152" s="70">
        <v>7.75</v>
      </c>
      <c r="O152" s="132">
        <f>INT(IF(N152&lt;3,0,(N152-2.85)/0.15)*10)</f>
        <v>326</v>
      </c>
      <c r="P152" s="71"/>
      <c r="Q152" s="132">
        <f>INT(IF(P152&lt;5,0,(P152-4)/1)*10)</f>
        <v>0</v>
      </c>
      <c r="R152" s="72"/>
      <c r="S152" s="221">
        <f>INT(IF(R152&lt;30,0,(R152-27)/3)*10)</f>
        <v>0</v>
      </c>
      <c r="T152" s="69"/>
      <c r="U152" s="132">
        <f>INT(IF(T152&lt;2.2,0,(T152-2.135)/0.065)*10)</f>
        <v>0</v>
      </c>
      <c r="V152" s="72"/>
      <c r="W152" s="132">
        <f>INT(IF(V152&lt;5,0,(V152-4.3)/0.7)*10)</f>
        <v>0</v>
      </c>
      <c r="X152" s="59"/>
      <c r="Y152" s="132">
        <f>INT(IF(X152&lt;10,0,(X152-9)/1)*10)</f>
        <v>0</v>
      </c>
      <c r="Z152" s="73"/>
      <c r="AA152" s="132">
        <f>INT(IF(Z152&lt;5,0,(Z152-4.25)/0.75)*10)</f>
        <v>0</v>
      </c>
      <c r="AB152" s="238"/>
      <c r="AC152" s="71"/>
      <c r="AD152" s="87">
        <v>9.2361111111111116E-2</v>
      </c>
      <c r="AE152" s="200">
        <f>IF(AF152="ANO",(MAX(AL152:AN152)),0)</f>
        <v>1238</v>
      </c>
      <c r="AF152" s="205" t="str">
        <f>IF(AND(ISNUMBER(AB152))*((ISNUMBER(AC152)))*(((ISNUMBER(AD152)))),"NE",IF(AND(ISNUMBER(AB152))*((ISNUMBER(AC152))),"NE",IF(AND(ISNUMBER(AB152))*((ISNUMBER(AD152))),"NE",IF(AND(ISNUMBER(AC152))*((ISNUMBER(AD152))),"NE",IF(AND(AB152="")*((AC152=""))*(((AD152=""))),"NE","ANO")))))</f>
        <v>ANO</v>
      </c>
      <c r="AG152" s="131">
        <f>SUM(K152+M152+O152+Q152+S152+U152+W152+Y152+AA152+AE152)</f>
        <v>2542</v>
      </c>
      <c r="AH152" s="53"/>
      <c r="AJ152" s="39">
        <f>AG153</f>
        <v>3675</v>
      </c>
      <c r="AK152" s="39"/>
      <c r="AL152" s="195">
        <f>INT(IF(AB152&lt;25,0,(AB152-23.5)/1.5)*10)</f>
        <v>0</v>
      </c>
      <c r="AM152" s="195">
        <f>INT(IF(AC152&lt;120,0,(AC152-117.6)/2.4)*10)</f>
        <v>0</v>
      </c>
      <c r="AN152" s="195">
        <f>INT(IF(AO152&gt;=441,0,(442.5-AO152)/2.5)*10)</f>
        <v>1238</v>
      </c>
      <c r="AO152" s="217">
        <f>IF(AND(AP152=0,AQ152=0),"",AP152*60+AQ152)</f>
        <v>133</v>
      </c>
      <c r="AP152" s="217">
        <f>HOUR(AD152)</f>
        <v>2</v>
      </c>
      <c r="AQ152" s="217">
        <f>MINUTE(AD152)</f>
        <v>13</v>
      </c>
      <c r="AR152" s="19"/>
      <c r="AS152" s="15"/>
      <c r="AT152" s="151">
        <f>D149</f>
        <v>0</v>
      </c>
      <c r="AU152" s="150" t="str">
        <f>IF(A152="A","QD","")</f>
        <v/>
      </c>
      <c r="AV152" s="15"/>
    </row>
    <row r="153" spans="2:48" ht="15.75" thickBot="1" x14ac:dyDescent="0.25">
      <c r="B153" s="353"/>
      <c r="C153" s="230"/>
      <c r="D153" s="77"/>
      <c r="E153" s="77"/>
      <c r="F153" s="253"/>
      <c r="G153" s="77"/>
      <c r="H153" s="77"/>
      <c r="I153" s="77"/>
      <c r="J153" s="77"/>
      <c r="K153" s="78"/>
      <c r="L153" s="77"/>
      <c r="M153" s="320"/>
      <c r="N153" s="78"/>
      <c r="O153" s="321"/>
      <c r="P153" s="78"/>
      <c r="Q153" s="321"/>
      <c r="R153" s="321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155" t="s">
        <v>119</v>
      </c>
      <c r="AF153" s="332"/>
      <c r="AG153" s="157">
        <f>SUM(AG151:AG152)</f>
        <v>3675</v>
      </c>
      <c r="AJ153" s="30">
        <f>AG153</f>
        <v>3675</v>
      </c>
      <c r="AK153" s="30"/>
      <c r="AL153" s="30"/>
      <c r="AM153" s="30"/>
      <c r="AN153" s="30"/>
      <c r="AP153" s="15"/>
      <c r="AQ153" s="18"/>
      <c r="AT153" s="20"/>
      <c r="AU153" s="20"/>
    </row>
    <row r="154" spans="2:48" ht="15.75" thickBot="1" x14ac:dyDescent="0.25">
      <c r="B154" s="353"/>
      <c r="C154" s="266"/>
      <c r="D154" s="267"/>
      <c r="E154" s="267"/>
      <c r="F154" s="268"/>
      <c r="G154" s="268"/>
      <c r="H154" s="268"/>
      <c r="I154" s="268"/>
      <c r="J154" s="268"/>
      <c r="K154" s="269"/>
      <c r="L154" s="268"/>
      <c r="M154" s="269"/>
      <c r="N154" s="268"/>
      <c r="O154" s="269"/>
      <c r="P154" s="268"/>
      <c r="Q154" s="269"/>
      <c r="R154" s="268"/>
      <c r="S154" s="269"/>
      <c r="T154" s="268"/>
      <c r="U154" s="269"/>
      <c r="V154" s="270"/>
      <c r="W154" s="269"/>
      <c r="X154" s="268"/>
      <c r="Y154" s="269"/>
      <c r="Z154" s="268"/>
      <c r="AA154" s="269"/>
      <c r="AB154" s="271"/>
      <c r="AC154" s="270"/>
      <c r="AD154" s="270"/>
      <c r="AE154" s="269"/>
      <c r="AF154" s="272"/>
      <c r="AG154" s="273"/>
      <c r="AH154" s="15"/>
      <c r="AJ154" s="30">
        <f>AG153</f>
        <v>3675</v>
      </c>
      <c r="AK154" s="30"/>
      <c r="AL154" s="30"/>
      <c r="AM154" s="30"/>
      <c r="AN154" s="30"/>
      <c r="AP154" s="15"/>
      <c r="AQ154" s="15"/>
      <c r="AT154" s="15"/>
      <c r="AU154" s="15"/>
    </row>
    <row r="155" spans="2:48" ht="15" x14ac:dyDescent="0.2">
      <c r="B155" s="353"/>
      <c r="C155" s="227" t="s">
        <v>214</v>
      </c>
      <c r="D155" s="258"/>
      <c r="E155" s="259"/>
      <c r="F155" s="242"/>
      <c r="G155" s="115"/>
      <c r="H155" s="115"/>
      <c r="I155" s="116" t="s">
        <v>86</v>
      </c>
      <c r="J155" s="117"/>
      <c r="K155" s="118" t="s">
        <v>87</v>
      </c>
      <c r="L155" s="119" t="s">
        <v>88</v>
      </c>
      <c r="M155" s="118" t="s">
        <v>87</v>
      </c>
      <c r="N155" s="119" t="s">
        <v>89</v>
      </c>
      <c r="O155" s="118" t="s">
        <v>87</v>
      </c>
      <c r="P155" s="120" t="s">
        <v>90</v>
      </c>
      <c r="Q155" s="118" t="s">
        <v>87</v>
      </c>
      <c r="R155" s="121" t="s">
        <v>91</v>
      </c>
      <c r="S155" s="118" t="s">
        <v>87</v>
      </c>
      <c r="T155" s="120" t="s">
        <v>92</v>
      </c>
      <c r="U155" s="118" t="s">
        <v>87</v>
      </c>
      <c r="V155" s="116" t="s">
        <v>93</v>
      </c>
      <c r="W155" s="118" t="s">
        <v>87</v>
      </c>
      <c r="X155" s="119" t="s">
        <v>94</v>
      </c>
      <c r="Y155" s="118" t="s">
        <v>87</v>
      </c>
      <c r="Z155" s="120" t="s">
        <v>95</v>
      </c>
      <c r="AA155" s="118" t="s">
        <v>87</v>
      </c>
      <c r="AB155" s="239" t="s">
        <v>96</v>
      </c>
      <c r="AC155" s="116" t="s">
        <v>97</v>
      </c>
      <c r="AD155" s="116" t="s">
        <v>339</v>
      </c>
      <c r="AE155" s="124" t="s">
        <v>87</v>
      </c>
      <c r="AF155" s="129"/>
      <c r="AG155" s="127" t="s">
        <v>99</v>
      </c>
      <c r="AJ155" s="31">
        <f>AG159</f>
        <v>3639</v>
      </c>
      <c r="AK155" s="31"/>
      <c r="AL155" s="214" t="s">
        <v>100</v>
      </c>
      <c r="AM155" s="214" t="s">
        <v>100</v>
      </c>
      <c r="AN155" s="214" t="s">
        <v>100</v>
      </c>
      <c r="AO155" s="214" t="s">
        <v>101</v>
      </c>
      <c r="AP155" s="214" t="s">
        <v>102</v>
      </c>
      <c r="AQ155" s="214" t="s">
        <v>103</v>
      </c>
    </row>
    <row r="156" spans="2:48" ht="15" x14ac:dyDescent="0.2">
      <c r="B156" s="353"/>
      <c r="C156" s="228" t="s">
        <v>104</v>
      </c>
      <c r="D156" s="257" t="s">
        <v>105</v>
      </c>
      <c r="E156" s="257" t="s">
        <v>106</v>
      </c>
      <c r="F156" s="254" t="s">
        <v>107</v>
      </c>
      <c r="G156" s="59" t="s">
        <v>108</v>
      </c>
      <c r="H156" s="246" t="s">
        <v>109</v>
      </c>
      <c r="I156" s="61" t="s">
        <v>110</v>
      </c>
      <c r="J156" s="61"/>
      <c r="K156" s="79"/>
      <c r="L156" s="63" t="s">
        <v>111</v>
      </c>
      <c r="M156" s="79"/>
      <c r="N156" s="63" t="s">
        <v>111</v>
      </c>
      <c r="O156" s="79"/>
      <c r="P156" s="64" t="s">
        <v>112</v>
      </c>
      <c r="Q156" s="79"/>
      <c r="R156" s="64" t="s">
        <v>112</v>
      </c>
      <c r="S156" s="79"/>
      <c r="T156" s="64" t="s">
        <v>111</v>
      </c>
      <c r="U156" s="79"/>
      <c r="V156" s="61" t="s">
        <v>112</v>
      </c>
      <c r="W156" s="79"/>
      <c r="X156" s="63" t="s">
        <v>112</v>
      </c>
      <c r="Y156" s="79"/>
      <c r="Z156" s="64" t="s">
        <v>111</v>
      </c>
      <c r="AA156" s="79"/>
      <c r="AB156" s="240" t="s">
        <v>111</v>
      </c>
      <c r="AC156" s="61" t="s">
        <v>111</v>
      </c>
      <c r="AD156" s="66" t="s">
        <v>113</v>
      </c>
      <c r="AE156" s="64"/>
      <c r="AF156" s="113"/>
      <c r="AG156" s="128" t="s">
        <v>114</v>
      </c>
      <c r="AJ156" s="31">
        <f>AG159</f>
        <v>3639</v>
      </c>
      <c r="AK156" s="31"/>
      <c r="AL156" s="215" t="s">
        <v>96</v>
      </c>
      <c r="AM156" s="215" t="s">
        <v>97</v>
      </c>
      <c r="AN156" s="215" t="s">
        <v>115</v>
      </c>
      <c r="AO156" s="216" t="s">
        <v>115</v>
      </c>
      <c r="AP156" s="216" t="s">
        <v>115</v>
      </c>
      <c r="AQ156" s="216" t="s">
        <v>115</v>
      </c>
    </row>
    <row r="157" spans="2:48" ht="15" x14ac:dyDescent="0.2">
      <c r="B157" s="353"/>
      <c r="C157" s="229"/>
      <c r="D157" s="68" t="s">
        <v>334</v>
      </c>
      <c r="E157" s="68" t="s">
        <v>331</v>
      </c>
      <c r="F157" s="249" t="s">
        <v>117</v>
      </c>
      <c r="G157" s="261"/>
      <c r="H157" s="140"/>
      <c r="I157" s="73">
        <v>10.4</v>
      </c>
      <c r="J157" s="73"/>
      <c r="K157" s="132">
        <f>INT(IF(J157="E",(IF((AND(I157&gt;10.99)*(I157&lt;14.21)),(14.3-I157)/0.1*10,(IF((AND(I157&gt;6)*(I157&lt;11.01)),(12.65-I157)/0.05*10,0))))+50,(IF((AND(I157&gt;10.99)*(I157&lt;14.21)),(14.3-I157)/0.1*10,(IF((AND(I157&gt;6)*(I157&lt;11.01)),(12.65-I157)/0.05*10,0))))))</f>
        <v>450</v>
      </c>
      <c r="L157" s="73">
        <v>2.97</v>
      </c>
      <c r="M157" s="132">
        <f>INT(IF(L157&lt;1,0,(L157-0.945)/0.055)*10)</f>
        <v>368</v>
      </c>
      <c r="N157" s="76"/>
      <c r="O157" s="132">
        <f>INT(IF(N157&lt;3,0,(N157-2.85)/0.15)*10)</f>
        <v>0</v>
      </c>
      <c r="P157" s="71"/>
      <c r="Q157" s="132">
        <f>INT(IF(P157&lt;5,0,(P157-4)/1)*10)</f>
        <v>0</v>
      </c>
      <c r="R157" s="72"/>
      <c r="S157" s="221">
        <f>INT(IF(R157&lt;30,0,(R157-27)/3)*10)</f>
        <v>0</v>
      </c>
      <c r="T157" s="73"/>
      <c r="U157" s="132">
        <f>INT(IF(T157&lt;2.2,0,(T157-2.135)/0.065)*10)</f>
        <v>0</v>
      </c>
      <c r="V157" s="72"/>
      <c r="W157" s="132">
        <f>INT(IF(V157&lt;5,0,(V157-4.3)/0.7)*10)</f>
        <v>0</v>
      </c>
      <c r="X157" s="59"/>
      <c r="Y157" s="132">
        <f>INT(IF(X157&lt;10,0,(X157-9)/1)*10)</f>
        <v>0</v>
      </c>
      <c r="Z157" s="73">
        <v>15</v>
      </c>
      <c r="AA157" s="132">
        <f>INT(IF(Z157&lt;5,0,(Z157-4.25)/0.75)*10)</f>
        <v>143</v>
      </c>
      <c r="AB157" s="238"/>
      <c r="AC157" s="71"/>
      <c r="AD157" s="74"/>
      <c r="AE157" s="200">
        <f>IF(AF157="ANO",(MAX(AL157:AN157)),0)</f>
        <v>0</v>
      </c>
      <c r="AF157" s="205" t="str">
        <f>IF(AND(ISNUMBER(AB157))*((ISNUMBER(AC157)))*(((ISNUMBER(AD157)))),"NE",IF(AND(ISNUMBER(AB157))*((ISNUMBER(AC157))),"NE",IF(AND(ISNUMBER(AB157))*((ISNUMBER(AD157))),"NE",IF(AND(ISNUMBER(AC157))*((ISNUMBER(AD157))),"NE",IF(AND(AB157="")*((AC157=""))*(((AD157=""))),"NE","ANO")))))</f>
        <v>NE</v>
      </c>
      <c r="AG157" s="130">
        <f>SUM(K157+M157+O157+Q157+S157+U157+W157+Y157+AA157+AE157)</f>
        <v>961</v>
      </c>
      <c r="AJ157" s="39">
        <f>AG159</f>
        <v>3639</v>
      </c>
      <c r="AK157" s="39"/>
      <c r="AL157" s="195">
        <f>INT(IF(AB157&lt;25,0,(AB157-23.5)/1.5)*10)</f>
        <v>0</v>
      </c>
      <c r="AM157" s="195">
        <f>INT(IF(AC157&lt;120,0,(AC157-117.6)/2.4)*10)</f>
        <v>0</v>
      </c>
      <c r="AN157" s="195">
        <f>INT(IF(AO157&gt;=441,0,(442.5-AO157)/2.5)*10)</f>
        <v>0</v>
      </c>
      <c r="AO157" s="217" t="str">
        <f>IF(AND(AP157=0,AQ157=0),"",AP157*60+AQ157)</f>
        <v/>
      </c>
      <c r="AP157" s="217">
        <f>HOUR(AD157)</f>
        <v>0</v>
      </c>
      <c r="AQ157" s="217">
        <f>MINUTE(AD157)</f>
        <v>0</v>
      </c>
      <c r="AT157" s="151">
        <f>D155</f>
        <v>0</v>
      </c>
      <c r="AU157" s="150" t="str">
        <f>IF(A157="A","QD","")</f>
        <v/>
      </c>
    </row>
    <row r="158" spans="2:48" ht="15" x14ac:dyDescent="0.2">
      <c r="B158" s="353">
        <v>19</v>
      </c>
      <c r="C158" s="229"/>
      <c r="D158" s="75" t="s">
        <v>145</v>
      </c>
      <c r="E158" s="75" t="s">
        <v>331</v>
      </c>
      <c r="F158" s="250" t="s">
        <v>118</v>
      </c>
      <c r="G158" s="261"/>
      <c r="H158" s="281">
        <f>SUM(G158-G157)</f>
        <v>0</v>
      </c>
      <c r="I158" s="69">
        <v>9.6999999999999993</v>
      </c>
      <c r="J158" s="69"/>
      <c r="K158" s="132">
        <f>INT(IF(J158="E",(IF((AND(I158&gt;10.99)*(I158&lt;14.21)),(14.3-I158)/0.1*10,(IF((AND(I158&gt;6)*(I158&lt;11.01)),(12.65-I158)/0.05*10,0))))+50,(IF((AND(I158&gt;10.99)*(I158&lt;14.21)),(14.3-I158)/0.1*10,(IF((AND(I158&gt;6)*(I158&lt;11.01)),(12.65-I158)/0.05*10,0))))))</f>
        <v>590</v>
      </c>
      <c r="L158" s="69">
        <v>3.4</v>
      </c>
      <c r="M158" s="132">
        <f>INT(IF(L158&lt;1,0,(L158-0.945)/0.055)*10)</f>
        <v>446</v>
      </c>
      <c r="N158" s="70">
        <v>9.16</v>
      </c>
      <c r="O158" s="132">
        <f>INT(IF(N158&lt;3,0,(N158-2.85)/0.15)*10)</f>
        <v>420</v>
      </c>
      <c r="P158" s="71"/>
      <c r="Q158" s="132">
        <f>INT(IF(P158&lt;5,0,(P158-4)/1)*10)</f>
        <v>0</v>
      </c>
      <c r="R158" s="72"/>
      <c r="S158" s="221">
        <f>INT(IF(R158&lt;30,0,(R158-27)/3)*10)</f>
        <v>0</v>
      </c>
      <c r="T158" s="69"/>
      <c r="U158" s="132">
        <f>INT(IF(T158&lt;2.2,0,(T158-2.135)/0.065)*10)</f>
        <v>0</v>
      </c>
      <c r="V158" s="72"/>
      <c r="W158" s="132">
        <f>INT(IF(V158&lt;5,0,(V158-4.3)/0.7)*10)</f>
        <v>0</v>
      </c>
      <c r="X158" s="59"/>
      <c r="Y158" s="132">
        <f>INT(IF(X158&lt;10,0,(X158-9)/1)*10)</f>
        <v>0</v>
      </c>
      <c r="Z158" s="73"/>
      <c r="AA158" s="132">
        <f>INT(IF(Z158&lt;5,0,(Z158-4.25)/0.75)*10)</f>
        <v>0</v>
      </c>
      <c r="AB158" s="238"/>
      <c r="AC158" s="71"/>
      <c r="AD158" s="87">
        <v>9.5138888888888884E-2</v>
      </c>
      <c r="AE158" s="200">
        <f>IF(AF158="ANO",(MAX(AL158:AN158)),0)</f>
        <v>1222</v>
      </c>
      <c r="AF158" s="205" t="str">
        <f>IF(AND(ISNUMBER(AB158))*((ISNUMBER(AC158)))*(((ISNUMBER(AD158)))),"NE",IF(AND(ISNUMBER(AB158))*((ISNUMBER(AC158))),"NE",IF(AND(ISNUMBER(AB158))*((ISNUMBER(AD158))),"NE",IF(AND(ISNUMBER(AC158))*((ISNUMBER(AD158))),"NE",IF(AND(AB158="")*((AC158=""))*(((AD158=""))),"NE","ANO")))))</f>
        <v>ANO</v>
      </c>
      <c r="AG158" s="131">
        <f>SUM(K158+M158+O158+Q158+S158+U158+W158+Y158+AA158+AE158)</f>
        <v>2678</v>
      </c>
      <c r="AJ158" s="39">
        <f>AG159</f>
        <v>3639</v>
      </c>
      <c r="AK158" s="39"/>
      <c r="AL158" s="195">
        <f>INT(IF(AB158&lt;25,0,(AB158-23.5)/1.5)*10)</f>
        <v>0</v>
      </c>
      <c r="AM158" s="195">
        <f>INT(IF(AC158&lt;120,0,(AC158-117.6)/2.4)*10)</f>
        <v>0</v>
      </c>
      <c r="AN158" s="195">
        <f>INT(IF(AO158&gt;=441,0,(442.5-AO158)/2.5)*10)</f>
        <v>1222</v>
      </c>
      <c r="AO158" s="217">
        <f>IF(AND(AP158=0,AQ158=0),"",AP158*60+AQ158)</f>
        <v>137</v>
      </c>
      <c r="AP158" s="217">
        <f>HOUR(AD158)</f>
        <v>2</v>
      </c>
      <c r="AQ158" s="217">
        <f>MINUTE(AD158)</f>
        <v>17</v>
      </c>
      <c r="AT158" s="151">
        <f>D155</f>
        <v>0</v>
      </c>
      <c r="AU158" s="150" t="str">
        <f>IF(A158="A","QD","")</f>
        <v/>
      </c>
    </row>
    <row r="159" spans="2:48" ht="15.75" thickBot="1" x14ac:dyDescent="0.25">
      <c r="B159" s="353"/>
      <c r="C159" s="230"/>
      <c r="D159" s="77"/>
      <c r="E159" s="77"/>
      <c r="F159" s="253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80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155" t="s">
        <v>119</v>
      </c>
      <c r="AF159" s="156"/>
      <c r="AG159" s="157">
        <f>SUM(AG157:AG158)</f>
        <v>3639</v>
      </c>
      <c r="AJ159" s="30">
        <f>AG159</f>
        <v>3639</v>
      </c>
      <c r="AK159" s="30"/>
      <c r="AL159" s="30"/>
      <c r="AM159" s="30"/>
      <c r="AN159" s="30"/>
      <c r="AO159" s="15"/>
      <c r="AP159" s="15"/>
      <c r="AQ159" s="18"/>
      <c r="AT159" s="20"/>
      <c r="AU159" s="20"/>
    </row>
    <row r="160" spans="2:48" ht="15.75" thickBot="1" x14ac:dyDescent="0.25">
      <c r="B160" s="353"/>
      <c r="C160" s="266"/>
      <c r="D160" s="267"/>
      <c r="E160" s="267"/>
      <c r="F160" s="268"/>
      <c r="G160" s="268"/>
      <c r="H160" s="268"/>
      <c r="I160" s="268"/>
      <c r="J160" s="268"/>
      <c r="K160" s="269"/>
      <c r="L160" s="268"/>
      <c r="M160" s="269"/>
      <c r="N160" s="268"/>
      <c r="O160" s="269"/>
      <c r="P160" s="268"/>
      <c r="Q160" s="269"/>
      <c r="R160" s="268"/>
      <c r="S160" s="269"/>
      <c r="T160" s="268"/>
      <c r="U160" s="269"/>
      <c r="V160" s="270"/>
      <c r="W160" s="269"/>
      <c r="X160" s="268"/>
      <c r="Y160" s="269"/>
      <c r="Z160" s="268"/>
      <c r="AA160" s="269"/>
      <c r="AB160" s="271"/>
      <c r="AC160" s="270"/>
      <c r="AD160" s="270"/>
      <c r="AE160" s="269"/>
      <c r="AF160" s="272"/>
      <c r="AG160" s="273"/>
      <c r="AJ160" s="30">
        <f>AG159</f>
        <v>3639</v>
      </c>
      <c r="AK160" s="30"/>
      <c r="AL160" s="30"/>
      <c r="AM160" s="30"/>
      <c r="AN160" s="30"/>
      <c r="AO160" s="15"/>
      <c r="AP160" s="15"/>
      <c r="AQ160" s="15"/>
      <c r="AT160" s="15"/>
      <c r="AU160" s="15"/>
    </row>
    <row r="161" spans="2:47" ht="15" x14ac:dyDescent="0.2">
      <c r="B161" s="353"/>
      <c r="C161" s="227" t="s">
        <v>208</v>
      </c>
      <c r="D161" s="258"/>
      <c r="E161" s="259"/>
      <c r="F161" s="251"/>
      <c r="G161" s="115"/>
      <c r="H161" s="115"/>
      <c r="I161" s="116" t="s">
        <v>86</v>
      </c>
      <c r="J161" s="117"/>
      <c r="K161" s="118" t="s">
        <v>87</v>
      </c>
      <c r="L161" s="119" t="s">
        <v>88</v>
      </c>
      <c r="M161" s="118" t="s">
        <v>87</v>
      </c>
      <c r="N161" s="119" t="s">
        <v>232</v>
      </c>
      <c r="O161" s="118" t="s">
        <v>87</v>
      </c>
      <c r="P161" s="120" t="s">
        <v>90</v>
      </c>
      <c r="Q161" s="118" t="s">
        <v>87</v>
      </c>
      <c r="R161" s="121" t="s">
        <v>91</v>
      </c>
      <c r="S161" s="118" t="s">
        <v>126</v>
      </c>
      <c r="T161" s="120" t="s">
        <v>92</v>
      </c>
      <c r="U161" s="118" t="s">
        <v>87</v>
      </c>
      <c r="V161" s="116" t="s">
        <v>93</v>
      </c>
      <c r="W161" s="118" t="s">
        <v>87</v>
      </c>
      <c r="X161" s="119" t="s">
        <v>94</v>
      </c>
      <c r="Y161" s="118" t="s">
        <v>87</v>
      </c>
      <c r="Z161" s="120" t="s">
        <v>95</v>
      </c>
      <c r="AA161" s="118" t="s">
        <v>87</v>
      </c>
      <c r="AB161" s="239" t="s">
        <v>96</v>
      </c>
      <c r="AC161" s="116" t="s">
        <v>97</v>
      </c>
      <c r="AD161" s="116" t="s">
        <v>233</v>
      </c>
      <c r="AE161" s="124" t="s">
        <v>87</v>
      </c>
      <c r="AF161" s="129"/>
      <c r="AG161" s="127" t="s">
        <v>99</v>
      </c>
      <c r="AJ161" s="31">
        <f>AG165</f>
        <v>3608</v>
      </c>
      <c r="AK161" s="31"/>
      <c r="AL161" s="214" t="s">
        <v>100</v>
      </c>
      <c r="AM161" s="214" t="s">
        <v>100</v>
      </c>
      <c r="AN161" s="214" t="s">
        <v>100</v>
      </c>
      <c r="AO161" s="214" t="s">
        <v>101</v>
      </c>
      <c r="AP161" s="214" t="s">
        <v>102</v>
      </c>
      <c r="AQ161" s="214" t="s">
        <v>103</v>
      </c>
      <c r="AT161" s="17"/>
      <c r="AU161" s="16"/>
    </row>
    <row r="162" spans="2:47" ht="15" x14ac:dyDescent="0.2">
      <c r="B162" s="353"/>
      <c r="C162" s="228" t="s">
        <v>104</v>
      </c>
      <c r="D162" s="257" t="s">
        <v>105</v>
      </c>
      <c r="E162" s="257" t="s">
        <v>106</v>
      </c>
      <c r="F162" s="254" t="s">
        <v>107</v>
      </c>
      <c r="G162" s="59" t="s">
        <v>108</v>
      </c>
      <c r="H162" s="246" t="s">
        <v>109</v>
      </c>
      <c r="I162" s="61" t="s">
        <v>110</v>
      </c>
      <c r="J162" s="61"/>
      <c r="K162" s="79"/>
      <c r="L162" s="63" t="s">
        <v>111</v>
      </c>
      <c r="M162" s="79"/>
      <c r="N162" s="63" t="s">
        <v>111</v>
      </c>
      <c r="O162" s="79"/>
      <c r="P162" s="64" t="s">
        <v>112</v>
      </c>
      <c r="Q162" s="79"/>
      <c r="R162" s="64" t="s">
        <v>112</v>
      </c>
      <c r="S162" s="79"/>
      <c r="T162" s="64" t="s">
        <v>111</v>
      </c>
      <c r="U162" s="79"/>
      <c r="V162" s="61" t="s">
        <v>112</v>
      </c>
      <c r="W162" s="79"/>
      <c r="X162" s="63" t="s">
        <v>112</v>
      </c>
      <c r="Y162" s="79"/>
      <c r="Z162" s="64" t="s">
        <v>111</v>
      </c>
      <c r="AA162" s="79"/>
      <c r="AB162" s="240" t="s">
        <v>111</v>
      </c>
      <c r="AC162" s="61" t="s">
        <v>111</v>
      </c>
      <c r="AD162" s="66" t="s">
        <v>113</v>
      </c>
      <c r="AE162" s="64"/>
      <c r="AF162" s="113"/>
      <c r="AG162" s="128" t="s">
        <v>114</v>
      </c>
      <c r="AJ162" s="31">
        <f>AG165</f>
        <v>3608</v>
      </c>
      <c r="AK162" s="31"/>
      <c r="AL162" s="215" t="s">
        <v>96</v>
      </c>
      <c r="AM162" s="215" t="s">
        <v>97</v>
      </c>
      <c r="AN162" s="215" t="s">
        <v>115</v>
      </c>
      <c r="AO162" s="216" t="s">
        <v>115</v>
      </c>
      <c r="AP162" s="216" t="s">
        <v>115</v>
      </c>
      <c r="AQ162" s="216" t="s">
        <v>115</v>
      </c>
      <c r="AT162" s="17"/>
      <c r="AU162" s="16"/>
    </row>
    <row r="163" spans="2:47" ht="15" x14ac:dyDescent="0.2">
      <c r="B163" s="353"/>
      <c r="C163" s="229"/>
      <c r="D163" s="68" t="s">
        <v>314</v>
      </c>
      <c r="E163" s="68" t="s">
        <v>315</v>
      </c>
      <c r="F163" s="249" t="s">
        <v>117</v>
      </c>
      <c r="G163" s="261"/>
      <c r="H163" s="140"/>
      <c r="I163" s="73">
        <v>9.3000000000000007</v>
      </c>
      <c r="J163" s="73"/>
      <c r="K163" s="132">
        <f>INT(IF(J163="E",(IF((AND(I163&gt;10.99)*(I163&lt;14.21)),(14.3-I163)/0.1*10,(IF((AND(I163&gt;6)*(I163&lt;11.01)),(12.65-I163)/0.05*10,0))))+50,(IF((AND(I163&gt;10.99)*(I163&lt;14.21)),(14.3-I163)/0.1*10,(IF((AND(I163&gt;6)*(I163&lt;11.01)),(12.65-I163)/0.05*10,0))))))</f>
        <v>670</v>
      </c>
      <c r="L163" s="73">
        <v>2.85</v>
      </c>
      <c r="M163" s="132">
        <f>INT(IF(L163&lt;1,0,(L163-0.945)/0.055)*10)</f>
        <v>346</v>
      </c>
      <c r="N163" s="76"/>
      <c r="O163" s="132">
        <f>INT(IF(N163&lt;3,0,(N163-2.85)/0.15)*10)</f>
        <v>0</v>
      </c>
      <c r="P163" s="71"/>
      <c r="Q163" s="132">
        <f>INT(IF(P163&lt;5,0,(P163-4)/1)*10)</f>
        <v>0</v>
      </c>
      <c r="R163" s="72"/>
      <c r="S163" s="221">
        <f>INT(IF(R163&lt;30,0,(R163-27)/3)*10)</f>
        <v>0</v>
      </c>
      <c r="T163" s="73"/>
      <c r="U163" s="132">
        <f>INT(IF(T163&lt;2.2,0,(T163-2.135)/0.065)*10)</f>
        <v>0</v>
      </c>
      <c r="V163" s="72"/>
      <c r="W163" s="132">
        <f>INT(IF(V163&lt;5,0,(V163-4.3)/0.7)*10)</f>
        <v>0</v>
      </c>
      <c r="X163" s="59"/>
      <c r="Y163" s="132">
        <f>INT(IF(X163&lt;10,0,(X163-9)/1)*10)</f>
        <v>0</v>
      </c>
      <c r="Z163" s="73">
        <v>19.2</v>
      </c>
      <c r="AA163" s="132">
        <f>INT(IF(Z163&lt;5,0,(Z163-4.25)/0.75)*10)</f>
        <v>199</v>
      </c>
      <c r="AB163" s="238"/>
      <c r="AC163" s="71"/>
      <c r="AD163" s="74"/>
      <c r="AE163" s="200">
        <f>IF(AF163="ANO",(MAX(AL163:AN163)),0)</f>
        <v>0</v>
      </c>
      <c r="AF163" s="205" t="str">
        <f>IF(AND(ISNUMBER(AB163))*((ISNUMBER(AC163)))*(((ISNUMBER(AD163)))),"NE",IF(AND(ISNUMBER(AB163))*((ISNUMBER(AC163))),"NE",IF(AND(ISNUMBER(AB163))*((ISNUMBER(AD163))),"NE",IF(AND(ISNUMBER(AC163))*((ISNUMBER(AD163))),"NE",IF(AND(AB163="")*((AC163=""))*(((AD163=""))),"NE","ANO")))))</f>
        <v>NE</v>
      </c>
      <c r="AG163" s="130">
        <f>SUM(K163+M163+O163+Q163+S163+U163+W163+Y163+AA163+AE163)</f>
        <v>1215</v>
      </c>
      <c r="AJ163" s="39">
        <f>AG165</f>
        <v>3608</v>
      </c>
      <c r="AK163" s="39"/>
      <c r="AL163" s="195">
        <f>INT(IF(AB163&lt;25,0,(AB163-23.5)/1.5)*10)</f>
        <v>0</v>
      </c>
      <c r="AM163" s="195">
        <f>INT(IF(AC163&lt;120,0,(AC163-117.6)/2.4)*10)</f>
        <v>0</v>
      </c>
      <c r="AN163" s="195">
        <f>INT(IF(AO163&gt;=441,0,(442.5-AO163)/2.5)*10)</f>
        <v>0</v>
      </c>
      <c r="AO163" s="217" t="str">
        <f>IF(AND(AP163=0,AQ163=0),"",AP163*60+AQ163)</f>
        <v/>
      </c>
      <c r="AP163" s="217">
        <f>HOUR(AD163)</f>
        <v>0</v>
      </c>
      <c r="AQ163" s="217">
        <f>MINUTE(AD163)</f>
        <v>0</v>
      </c>
      <c r="AT163" s="151">
        <f>D161</f>
        <v>0</v>
      </c>
      <c r="AU163" s="150" t="str">
        <f>IF(A163="A","QD","")</f>
        <v/>
      </c>
    </row>
    <row r="164" spans="2:47" ht="15" x14ac:dyDescent="0.2">
      <c r="B164" s="354">
        <v>5</v>
      </c>
      <c r="C164" s="229"/>
      <c r="D164" s="75" t="s">
        <v>259</v>
      </c>
      <c r="E164" s="75" t="s">
        <v>315</v>
      </c>
      <c r="F164" s="250" t="s">
        <v>118</v>
      </c>
      <c r="G164" s="261"/>
      <c r="H164" s="281">
        <f>SUM(G164-G163)</f>
        <v>0</v>
      </c>
      <c r="I164" s="69">
        <v>10.7</v>
      </c>
      <c r="J164" s="69"/>
      <c r="K164" s="132">
        <f>INT(IF(J164="E",(IF((AND(I164&gt;10.99)*(I164&lt;14.21)),(14.3-I164)/0.1*10,(IF((AND(I164&gt;6)*(I164&lt;11.01)),(12.65-I164)/0.05*10,0))))+50,(IF((AND(I164&gt;10.99)*(I164&lt;14.21)),(14.3-I164)/0.1*10,(IF((AND(I164&gt;6)*(I164&lt;11.01)),(12.65-I164)/0.05*10,0))))))</f>
        <v>390</v>
      </c>
      <c r="L164" s="69">
        <v>3.57</v>
      </c>
      <c r="M164" s="132">
        <f>INT(IF(L164&lt;1,0,(L164-0.945)/0.055)*10)</f>
        <v>477</v>
      </c>
      <c r="N164" s="70">
        <v>7.53</v>
      </c>
      <c r="O164" s="132">
        <f>INT(IF(N164&lt;3,0,(N164-2.85)/0.15)*10)</f>
        <v>312</v>
      </c>
      <c r="P164" s="71"/>
      <c r="Q164" s="132">
        <f>INT(IF(P164&lt;5,0,(P164-4)/1)*10)</f>
        <v>0</v>
      </c>
      <c r="R164" s="72"/>
      <c r="S164" s="221">
        <f>INT(IF(R164&lt;30,0,(R164-27)/3)*10)</f>
        <v>0</v>
      </c>
      <c r="T164" s="69"/>
      <c r="U164" s="132">
        <f>INT(IF(T164&lt;2.2,0,(T164-2.135)/0.065)*10)</f>
        <v>0</v>
      </c>
      <c r="V164" s="72"/>
      <c r="W164" s="132">
        <f>INT(IF(V164&lt;5,0,(V164-4.3)/0.7)*10)</f>
        <v>0</v>
      </c>
      <c r="X164" s="59"/>
      <c r="Y164" s="132">
        <f>INT(IF(X164&lt;10,0,(X164-9)/1)*10)</f>
        <v>0</v>
      </c>
      <c r="Z164" s="73"/>
      <c r="AA164" s="132">
        <f>INT(IF(Z164&lt;5,0,(Z164-4.25)/0.75)*10)</f>
        <v>0</v>
      </c>
      <c r="AB164" s="238"/>
      <c r="AC164" s="71"/>
      <c r="AD164" s="87">
        <v>9.6527777777777768E-2</v>
      </c>
      <c r="AE164" s="200">
        <f>IF(AF164="ANO",(MAX(AL164:AN164)),0)</f>
        <v>1214</v>
      </c>
      <c r="AF164" s="205" t="str">
        <f>IF(AND(ISNUMBER(AB164))*((ISNUMBER(AC164)))*(((ISNUMBER(AD164)))),"NE",IF(AND(ISNUMBER(AB164))*((ISNUMBER(AC164))),"NE",IF(AND(ISNUMBER(AB164))*((ISNUMBER(AD164))),"NE",IF(AND(ISNUMBER(AC164))*((ISNUMBER(AD164))),"NE",IF(AND(AB164="")*((AC164=""))*(((AD164=""))),"NE","ANO")))))</f>
        <v>ANO</v>
      </c>
      <c r="AG164" s="131">
        <f>SUM(K164+M164+O164+Q164+S164+U164+W164+Y164+AA164+AE164)</f>
        <v>2393</v>
      </c>
      <c r="AJ164" s="39">
        <f>AG165</f>
        <v>3608</v>
      </c>
      <c r="AK164" s="39"/>
      <c r="AL164" s="195">
        <f>INT(IF(AB164&lt;25,0,(AB164-23.5)/1.5)*10)</f>
        <v>0</v>
      </c>
      <c r="AM164" s="195">
        <f>INT(IF(AC164&lt;120,0,(AC164-117.6)/2.4)*10)</f>
        <v>0</v>
      </c>
      <c r="AN164" s="195">
        <f>INT(IF(AO164&gt;=441,0,(442.5-AO164)/2.5)*10)</f>
        <v>1214</v>
      </c>
      <c r="AO164" s="217">
        <f>IF(AND(AP164=0,AQ164=0),"",AP164*60+AQ164)</f>
        <v>139</v>
      </c>
      <c r="AP164" s="217">
        <f>HOUR(AD164)</f>
        <v>2</v>
      </c>
      <c r="AQ164" s="217">
        <f>MINUTE(AD164)</f>
        <v>19</v>
      </c>
      <c r="AT164" s="151">
        <f>D161</f>
        <v>0</v>
      </c>
      <c r="AU164" s="150" t="str">
        <f>IF(A164="A","QD","")</f>
        <v/>
      </c>
    </row>
    <row r="165" spans="2:47" ht="15.75" thickBot="1" x14ac:dyDescent="0.25">
      <c r="B165" s="353"/>
      <c r="C165" s="230"/>
      <c r="D165" s="77"/>
      <c r="E165" s="77"/>
      <c r="F165" s="253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155" t="s">
        <v>119</v>
      </c>
      <c r="AF165" s="156"/>
      <c r="AG165" s="157">
        <f>SUM(AG163:AG164)</f>
        <v>3608</v>
      </c>
      <c r="AJ165" s="30">
        <f>AG165</f>
        <v>3608</v>
      </c>
      <c r="AK165" s="30"/>
      <c r="AL165" s="220"/>
      <c r="AM165" s="220"/>
      <c r="AN165" s="220"/>
      <c r="AO165" s="154"/>
      <c r="AP165" s="154"/>
      <c r="AQ165" s="154"/>
      <c r="AT165" s="20"/>
    </row>
    <row r="166" spans="2:47" ht="15.75" thickBot="1" x14ac:dyDescent="0.25">
      <c r="B166" s="353"/>
      <c r="C166" s="266"/>
      <c r="D166" s="267"/>
      <c r="E166" s="267"/>
      <c r="F166" s="268"/>
      <c r="G166" s="268"/>
      <c r="H166" s="268"/>
      <c r="I166" s="268"/>
      <c r="J166" s="268"/>
      <c r="K166" s="269"/>
      <c r="L166" s="268"/>
      <c r="M166" s="269"/>
      <c r="N166" s="268"/>
      <c r="O166" s="269"/>
      <c r="P166" s="268"/>
      <c r="Q166" s="269"/>
      <c r="R166" s="268"/>
      <c r="S166" s="269"/>
      <c r="T166" s="268"/>
      <c r="U166" s="269"/>
      <c r="V166" s="270"/>
      <c r="W166" s="269"/>
      <c r="X166" s="268"/>
      <c r="Y166" s="269"/>
      <c r="Z166" s="268"/>
      <c r="AA166" s="269"/>
      <c r="AB166" s="271"/>
      <c r="AC166" s="270"/>
      <c r="AD166" s="270"/>
      <c r="AE166" s="269"/>
      <c r="AF166" s="272"/>
      <c r="AG166" s="273"/>
      <c r="AJ166" s="30">
        <f>AG165</f>
        <v>3608</v>
      </c>
      <c r="AK166" s="30"/>
      <c r="AL166" s="220"/>
      <c r="AM166" s="220"/>
      <c r="AN166" s="220"/>
      <c r="AO166" s="154"/>
      <c r="AP166" s="154"/>
      <c r="AQ166" s="154"/>
      <c r="AT166" s="15"/>
    </row>
    <row r="167" spans="2:47" ht="15" x14ac:dyDescent="0.2">
      <c r="B167" s="353"/>
      <c r="C167" s="227" t="s">
        <v>130</v>
      </c>
      <c r="D167" s="243"/>
      <c r="E167" s="245"/>
      <c r="F167" s="304"/>
      <c r="G167" s="115"/>
      <c r="H167" s="115"/>
      <c r="I167" s="116" t="s">
        <v>86</v>
      </c>
      <c r="J167" s="117"/>
      <c r="K167" s="118" t="s">
        <v>87</v>
      </c>
      <c r="L167" s="119" t="s">
        <v>88</v>
      </c>
      <c r="M167" s="118" t="s">
        <v>87</v>
      </c>
      <c r="N167" s="119" t="s">
        <v>232</v>
      </c>
      <c r="O167" s="118" t="s">
        <v>87</v>
      </c>
      <c r="P167" s="120" t="s">
        <v>90</v>
      </c>
      <c r="Q167" s="118" t="s">
        <v>87</v>
      </c>
      <c r="R167" s="121" t="s">
        <v>91</v>
      </c>
      <c r="S167" s="118" t="s">
        <v>87</v>
      </c>
      <c r="T167" s="120" t="s">
        <v>92</v>
      </c>
      <c r="U167" s="118" t="s">
        <v>87</v>
      </c>
      <c r="V167" s="116" t="s">
        <v>93</v>
      </c>
      <c r="W167" s="118" t="s">
        <v>87</v>
      </c>
      <c r="X167" s="119" t="s">
        <v>94</v>
      </c>
      <c r="Y167" s="118" t="s">
        <v>87</v>
      </c>
      <c r="Z167" s="120" t="s">
        <v>95</v>
      </c>
      <c r="AA167" s="118" t="s">
        <v>87</v>
      </c>
      <c r="AB167" s="239" t="s">
        <v>96</v>
      </c>
      <c r="AC167" s="116" t="s">
        <v>97</v>
      </c>
      <c r="AD167" s="116" t="s">
        <v>233</v>
      </c>
      <c r="AE167" s="124" t="s">
        <v>87</v>
      </c>
      <c r="AF167" s="129"/>
      <c r="AG167" s="127" t="s">
        <v>99</v>
      </c>
      <c r="AJ167" s="31">
        <f>AG171</f>
        <v>3579</v>
      </c>
      <c r="AK167" s="31"/>
      <c r="AL167" s="214" t="s">
        <v>100</v>
      </c>
      <c r="AM167" s="214" t="s">
        <v>100</v>
      </c>
      <c r="AN167" s="214" t="s">
        <v>100</v>
      </c>
      <c r="AO167" s="214" t="s">
        <v>101</v>
      </c>
      <c r="AP167" s="214" t="s">
        <v>102</v>
      </c>
      <c r="AQ167" s="214" t="s">
        <v>103</v>
      </c>
      <c r="AT167" s="17"/>
      <c r="AU167" s="16"/>
    </row>
    <row r="168" spans="2:47" ht="15" x14ac:dyDescent="0.2">
      <c r="B168" s="353"/>
      <c r="C168" s="228" t="s">
        <v>104</v>
      </c>
      <c r="D168" s="257" t="s">
        <v>105</v>
      </c>
      <c r="E168" s="257" t="s">
        <v>106</v>
      </c>
      <c r="F168" s="254" t="s">
        <v>107</v>
      </c>
      <c r="G168" s="59" t="s">
        <v>108</v>
      </c>
      <c r="H168" s="246" t="s">
        <v>109</v>
      </c>
      <c r="I168" s="61" t="s">
        <v>110</v>
      </c>
      <c r="J168" s="61"/>
      <c r="K168" s="79"/>
      <c r="L168" s="63" t="s">
        <v>111</v>
      </c>
      <c r="M168" s="79"/>
      <c r="N168" s="63" t="s">
        <v>111</v>
      </c>
      <c r="O168" s="79"/>
      <c r="P168" s="64" t="s">
        <v>112</v>
      </c>
      <c r="Q168" s="79"/>
      <c r="R168" s="64" t="s">
        <v>112</v>
      </c>
      <c r="S168" s="79"/>
      <c r="T168" s="64" t="s">
        <v>111</v>
      </c>
      <c r="U168" s="79"/>
      <c r="V168" s="61" t="s">
        <v>112</v>
      </c>
      <c r="W168" s="79"/>
      <c r="X168" s="63" t="s">
        <v>112</v>
      </c>
      <c r="Y168" s="79"/>
      <c r="Z168" s="64" t="s">
        <v>111</v>
      </c>
      <c r="AA168" s="79"/>
      <c r="AB168" s="240" t="s">
        <v>111</v>
      </c>
      <c r="AC168" s="61" t="s">
        <v>111</v>
      </c>
      <c r="AD168" s="66" t="s">
        <v>113</v>
      </c>
      <c r="AE168" s="64"/>
      <c r="AF168" s="113"/>
      <c r="AG168" s="128" t="s">
        <v>114</v>
      </c>
      <c r="AJ168" s="31">
        <f>AG171</f>
        <v>3579</v>
      </c>
      <c r="AK168" s="31"/>
      <c r="AL168" s="215" t="s">
        <v>96</v>
      </c>
      <c r="AM168" s="215" t="s">
        <v>97</v>
      </c>
      <c r="AN168" s="215" t="s">
        <v>115</v>
      </c>
      <c r="AO168" s="216" t="s">
        <v>115</v>
      </c>
      <c r="AP168" s="216" t="s">
        <v>115</v>
      </c>
      <c r="AQ168" s="216" t="s">
        <v>115</v>
      </c>
      <c r="AT168" s="17"/>
      <c r="AU168" s="16"/>
    </row>
    <row r="169" spans="2:47" ht="15" x14ac:dyDescent="0.2">
      <c r="B169" s="353"/>
      <c r="C169" s="229"/>
      <c r="D169" s="260" t="s">
        <v>231</v>
      </c>
      <c r="E169" s="260" t="s">
        <v>237</v>
      </c>
      <c r="F169" s="249" t="s">
        <v>117</v>
      </c>
      <c r="G169" s="261"/>
      <c r="H169" s="140"/>
      <c r="I169" s="73">
        <v>10.7</v>
      </c>
      <c r="J169" s="73"/>
      <c r="K169" s="132">
        <f>INT(IF(J169="E",(IF((AND(I169&gt;10.99)*(I169&lt;14.21)),(14.3-I169)/0.1*10,(IF((AND(I169&gt;6)*(I169&lt;11.01)),(12.65-I169)/0.05*10,0))))+50,(IF((AND(I169&gt;10.99)*(I169&lt;14.21)),(14.3-I169)/0.1*10,(IF((AND(I169&gt;6)*(I169&lt;11.01)),(12.65-I169)/0.05*10,0))))))</f>
        <v>390</v>
      </c>
      <c r="L169" s="73">
        <v>2.83</v>
      </c>
      <c r="M169" s="132">
        <f>INT(IF(L169&lt;1,0,(L169-0.945)/0.055)*10)</f>
        <v>342</v>
      </c>
      <c r="N169" s="76"/>
      <c r="O169" s="132">
        <f>INT(IF(N169&lt;3,0,(N169-2.85)/0.15)*10)</f>
        <v>0</v>
      </c>
      <c r="P169" s="71"/>
      <c r="Q169" s="132">
        <f>INT(IF(P169&lt;5,0,(P169-4)/1)*10)</f>
        <v>0</v>
      </c>
      <c r="R169" s="72"/>
      <c r="S169" s="221">
        <f>INT(IF(R169&lt;30,0,(R169-27)/3)*10)</f>
        <v>0</v>
      </c>
      <c r="T169" s="73"/>
      <c r="U169" s="132">
        <f>INT(IF(T169&lt;2.2,0,(T169-2.135)/0.065)*10)</f>
        <v>0</v>
      </c>
      <c r="V169" s="72"/>
      <c r="W169" s="132">
        <f>INT(IF(V169&lt;5,0,(V169-4.3)/0.7)*10)</f>
        <v>0</v>
      </c>
      <c r="X169" s="59"/>
      <c r="Y169" s="132">
        <f>INT(IF(X169&lt;10,0,(X169-9)/1)*10)</f>
        <v>0</v>
      </c>
      <c r="Z169" s="73">
        <v>14.8</v>
      </c>
      <c r="AA169" s="132">
        <f>INT(IF(Z169&lt;5,0,(Z169-4.25)/0.75)*10)</f>
        <v>140</v>
      </c>
      <c r="AB169" s="238"/>
      <c r="AC169" s="71"/>
      <c r="AD169" s="74"/>
      <c r="AE169" s="200">
        <f>IF(AF169="ANO",(MAX(AL169:AN169)),0)</f>
        <v>0</v>
      </c>
      <c r="AF169" s="205" t="str">
        <f>IF(AND(ISNUMBER(AB169))*((ISNUMBER(AC169)))*(((ISNUMBER(AD169)))),"NE",IF(AND(ISNUMBER(AB169))*((ISNUMBER(AC169))),"NE",IF(AND(ISNUMBER(AB169))*((ISNUMBER(AD169))),"NE",IF(AND(ISNUMBER(AC169))*((ISNUMBER(AD169))),"NE",IF(AND(AB169="")*((AC169=""))*(((AD169=""))),"NE","ANO")))))</f>
        <v>NE</v>
      </c>
      <c r="AG169" s="130">
        <f>SUM(K169+M169+O169+Q169+S169+U169+W169+Y169+AA169+AE169)</f>
        <v>872</v>
      </c>
      <c r="AJ169" s="39">
        <f>AG171</f>
        <v>3579</v>
      </c>
      <c r="AK169" s="39"/>
      <c r="AL169" s="195">
        <f>INT(IF(AB169&lt;25,0,(AB169-23.5)/1.5)*10)</f>
        <v>0</v>
      </c>
      <c r="AM169" s="195">
        <f>INT(IF(AC169&lt;120,0,(AC169-117.6)/2.4)*10)</f>
        <v>0</v>
      </c>
      <c r="AN169" s="195">
        <f>INT(IF(AO169&gt;=441,0,(442.5-AO169)/2.5)*10)</f>
        <v>0</v>
      </c>
      <c r="AO169" s="217" t="str">
        <f>IF(AND(AP169=0,AQ169=0),"",AP169*60+AQ169)</f>
        <v/>
      </c>
      <c r="AP169" s="217">
        <f>HOUR(AD169)</f>
        <v>0</v>
      </c>
      <c r="AQ169" s="217">
        <f>MINUTE(AD169)</f>
        <v>0</v>
      </c>
      <c r="AT169" s="151">
        <f>D167</f>
        <v>0</v>
      </c>
      <c r="AU169" s="150" t="str">
        <f>IF(A169="A","QD","")</f>
        <v/>
      </c>
    </row>
    <row r="170" spans="2:47" ht="15" x14ac:dyDescent="0.2">
      <c r="B170" s="354">
        <v>6</v>
      </c>
      <c r="C170" s="229"/>
      <c r="D170" s="262" t="s">
        <v>151</v>
      </c>
      <c r="E170" s="262" t="s">
        <v>238</v>
      </c>
      <c r="F170" s="250" t="s">
        <v>118</v>
      </c>
      <c r="G170" s="261"/>
      <c r="H170" s="281">
        <f>SUM(G170-G169)</f>
        <v>0</v>
      </c>
      <c r="I170" s="69">
        <v>10</v>
      </c>
      <c r="J170" s="69"/>
      <c r="K170" s="132">
        <f>INT(IF(J170="E",(IF((AND(I170&gt;10.99)*(I170&lt;14.21)),(14.3-I170)/0.1*10,(IF((AND(I170&gt;6)*(I170&lt;11.01)),(12.65-I170)/0.05*10,0))))+50,(IF((AND(I170&gt;10.99)*(I170&lt;14.21)),(14.3-I170)/0.1*10,(IF((AND(I170&gt;6)*(I170&lt;11.01)),(12.65-I170)/0.05*10,0))))))</f>
        <v>530</v>
      </c>
      <c r="L170" s="69">
        <v>3.47</v>
      </c>
      <c r="M170" s="132">
        <f>INT(IF(L170&lt;1,0,(L170-0.945)/0.055)*10)</f>
        <v>459</v>
      </c>
      <c r="N170" s="70">
        <v>10.47</v>
      </c>
      <c r="O170" s="132">
        <f>INT(IF(N170&lt;3,0,(N170-2.85)/0.15)*10)</f>
        <v>508</v>
      </c>
      <c r="P170" s="71"/>
      <c r="Q170" s="132">
        <f>INT(IF(P170&lt;5,0,(P170-4)/1)*10)</f>
        <v>0</v>
      </c>
      <c r="R170" s="72"/>
      <c r="S170" s="221">
        <f>INT(IF(R170&lt;30,0,(R170-27)/3)*10)</f>
        <v>0</v>
      </c>
      <c r="T170" s="69"/>
      <c r="U170" s="132">
        <f>INT(IF(T170&lt;2.2,0,(T170-2.135)/0.065)*10)</f>
        <v>0</v>
      </c>
      <c r="V170" s="72"/>
      <c r="W170" s="132">
        <f>INT(IF(V170&lt;5,0,(V170-4.3)/0.7)*10)</f>
        <v>0</v>
      </c>
      <c r="X170" s="59"/>
      <c r="Y170" s="132">
        <f>INT(IF(X170&lt;10,0,(X170-9)/1)*10)</f>
        <v>0</v>
      </c>
      <c r="Z170" s="73"/>
      <c r="AA170" s="132">
        <f>INT(IF(Z170&lt;5,0,(Z170-4.25)/0.75)*10)</f>
        <v>0</v>
      </c>
      <c r="AB170" s="238"/>
      <c r="AC170" s="71"/>
      <c r="AD170" s="87">
        <v>9.7222222222222224E-2</v>
      </c>
      <c r="AE170" s="200">
        <f>IF(AF170="ANO",(MAX(AL170:AN170)),0)</f>
        <v>1210</v>
      </c>
      <c r="AF170" s="205" t="str">
        <f>IF(AND(ISNUMBER(AB170))*((ISNUMBER(AC170)))*(((ISNUMBER(AD170)))),"NE",IF(AND(ISNUMBER(AB170))*((ISNUMBER(AC170))),"NE",IF(AND(ISNUMBER(AB170))*((ISNUMBER(AD170))),"NE",IF(AND(ISNUMBER(AC170))*((ISNUMBER(AD170))),"NE",IF(AND(AB170="")*((AC170=""))*(((AD170=""))),"NE","ANO")))))</f>
        <v>ANO</v>
      </c>
      <c r="AG170" s="131">
        <f>SUM(K170+M170+O170+Q170+S170+U170+W170+Y170+AA170+AE170)</f>
        <v>2707</v>
      </c>
      <c r="AH170" s="53"/>
      <c r="AJ170" s="39">
        <f>AG171</f>
        <v>3579</v>
      </c>
      <c r="AK170" s="39"/>
      <c r="AL170" s="195">
        <f>INT(IF(AB170&lt;25,0,(AB170-23.5)/1.5)*10)</f>
        <v>0</v>
      </c>
      <c r="AM170" s="195">
        <f>INT(IF(AC170&lt;120,0,(AC170-117.6)/2.4)*10)</f>
        <v>0</v>
      </c>
      <c r="AN170" s="195">
        <f>INT(IF(AO170&gt;=441,0,(442.5-AO170)/2.5)*10)</f>
        <v>1210</v>
      </c>
      <c r="AO170" s="217">
        <f>IF(AND(AP170=0,AQ170=0),"",AP170*60+AQ170)</f>
        <v>140</v>
      </c>
      <c r="AP170" s="217">
        <f>HOUR(AD170)</f>
        <v>2</v>
      </c>
      <c r="AQ170" s="217">
        <f>MINUTE(AD170)</f>
        <v>20</v>
      </c>
      <c r="AT170" s="151">
        <f>D167</f>
        <v>0</v>
      </c>
      <c r="AU170" s="150" t="str">
        <f>IF(A170="A","QD","")</f>
        <v/>
      </c>
    </row>
    <row r="171" spans="2:47" ht="15.75" thickBot="1" x14ac:dyDescent="0.25">
      <c r="B171" s="353"/>
      <c r="C171" s="230"/>
      <c r="D171" s="77"/>
      <c r="E171" s="77"/>
      <c r="F171" s="253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155" t="s">
        <v>119</v>
      </c>
      <c r="AF171" s="335"/>
      <c r="AG171" s="157">
        <f>SUM(AG169:AG170)</f>
        <v>3579</v>
      </c>
      <c r="AJ171" s="30">
        <f>AG171</f>
        <v>3579</v>
      </c>
      <c r="AK171" s="30"/>
      <c r="AL171" s="30"/>
      <c r="AM171" s="30"/>
      <c r="AN171" s="30"/>
      <c r="AP171" s="15"/>
      <c r="AQ171" s="18"/>
      <c r="AT171" s="20"/>
    </row>
    <row r="172" spans="2:47" ht="15.75" thickBot="1" x14ac:dyDescent="0.25">
      <c r="B172" s="353"/>
      <c r="C172" s="266"/>
      <c r="D172" s="267"/>
      <c r="E172" s="267"/>
      <c r="F172" s="268"/>
      <c r="G172" s="268"/>
      <c r="H172" s="268"/>
      <c r="I172" s="268"/>
      <c r="J172" s="268"/>
      <c r="K172" s="269"/>
      <c r="L172" s="268"/>
      <c r="M172" s="269"/>
      <c r="N172" s="268"/>
      <c r="O172" s="269"/>
      <c r="P172" s="268"/>
      <c r="Q172" s="269"/>
      <c r="R172" s="268"/>
      <c r="S172" s="269"/>
      <c r="T172" s="268"/>
      <c r="U172" s="269"/>
      <c r="V172" s="270"/>
      <c r="W172" s="269"/>
      <c r="X172" s="268"/>
      <c r="Y172" s="269"/>
      <c r="Z172" s="268"/>
      <c r="AA172" s="269"/>
      <c r="AB172" s="271"/>
      <c r="AC172" s="270"/>
      <c r="AD172" s="270"/>
      <c r="AE172" s="269"/>
      <c r="AF172" s="272"/>
      <c r="AG172" s="273"/>
      <c r="AJ172" s="30">
        <f>AG171</f>
        <v>3579</v>
      </c>
      <c r="AK172" s="30"/>
      <c r="AL172" s="30"/>
      <c r="AM172" s="30"/>
      <c r="AN172" s="30"/>
      <c r="AP172" s="15"/>
      <c r="AQ172" s="15"/>
      <c r="AT172" s="15"/>
    </row>
    <row r="173" spans="2:47" ht="15" x14ac:dyDescent="0.2">
      <c r="B173" s="353"/>
      <c r="C173" s="227" t="s">
        <v>166</v>
      </c>
      <c r="D173" s="243"/>
      <c r="E173" s="245"/>
      <c r="F173" s="303"/>
      <c r="G173" s="115"/>
      <c r="H173" s="115"/>
      <c r="I173" s="116" t="s">
        <v>86</v>
      </c>
      <c r="J173" s="117"/>
      <c r="K173" s="118" t="s">
        <v>87</v>
      </c>
      <c r="L173" s="119" t="s">
        <v>88</v>
      </c>
      <c r="M173" s="118" t="s">
        <v>87</v>
      </c>
      <c r="N173" s="119" t="s">
        <v>232</v>
      </c>
      <c r="O173" s="118" t="s">
        <v>87</v>
      </c>
      <c r="P173" s="120" t="s">
        <v>90</v>
      </c>
      <c r="Q173" s="118" t="s">
        <v>87</v>
      </c>
      <c r="R173" s="121" t="s">
        <v>91</v>
      </c>
      <c r="S173" s="118" t="s">
        <v>87</v>
      </c>
      <c r="T173" s="120" t="s">
        <v>92</v>
      </c>
      <c r="U173" s="118" t="s">
        <v>87</v>
      </c>
      <c r="V173" s="116" t="s">
        <v>93</v>
      </c>
      <c r="W173" s="118" t="s">
        <v>87</v>
      </c>
      <c r="X173" s="119" t="s">
        <v>94</v>
      </c>
      <c r="Y173" s="118" t="s">
        <v>87</v>
      </c>
      <c r="Z173" s="120" t="s">
        <v>95</v>
      </c>
      <c r="AA173" s="118" t="s">
        <v>87</v>
      </c>
      <c r="AB173" s="239" t="s">
        <v>96</v>
      </c>
      <c r="AC173" s="116" t="s">
        <v>97</v>
      </c>
      <c r="AD173" s="116" t="s">
        <v>233</v>
      </c>
      <c r="AE173" s="124" t="s">
        <v>87</v>
      </c>
      <c r="AF173" s="129"/>
      <c r="AG173" s="127" t="s">
        <v>99</v>
      </c>
      <c r="AJ173" s="31">
        <f>AG177</f>
        <v>3560</v>
      </c>
      <c r="AK173" s="31"/>
      <c r="AL173" s="214" t="s">
        <v>100</v>
      </c>
      <c r="AM173" s="214" t="s">
        <v>100</v>
      </c>
      <c r="AN173" s="214" t="s">
        <v>100</v>
      </c>
      <c r="AO173" s="214" t="s">
        <v>101</v>
      </c>
      <c r="AP173" s="214" t="s">
        <v>102</v>
      </c>
      <c r="AQ173" s="214" t="s">
        <v>103</v>
      </c>
      <c r="AT173" s="15"/>
    </row>
    <row r="174" spans="2:47" ht="15" x14ac:dyDescent="0.2">
      <c r="B174" s="353"/>
      <c r="C174" s="228" t="s">
        <v>104</v>
      </c>
      <c r="D174" s="257" t="s">
        <v>105</v>
      </c>
      <c r="E174" s="257" t="s">
        <v>106</v>
      </c>
      <c r="F174" s="254" t="s">
        <v>107</v>
      </c>
      <c r="G174" s="59" t="s">
        <v>108</v>
      </c>
      <c r="H174" s="246" t="s">
        <v>109</v>
      </c>
      <c r="I174" s="61" t="s">
        <v>110</v>
      </c>
      <c r="J174" s="61"/>
      <c r="K174" s="79"/>
      <c r="L174" s="63" t="s">
        <v>111</v>
      </c>
      <c r="M174" s="79"/>
      <c r="N174" s="63" t="s">
        <v>111</v>
      </c>
      <c r="O174" s="79"/>
      <c r="P174" s="64" t="s">
        <v>112</v>
      </c>
      <c r="Q174" s="79"/>
      <c r="R174" s="64" t="s">
        <v>112</v>
      </c>
      <c r="S174" s="79"/>
      <c r="T174" s="64" t="s">
        <v>111</v>
      </c>
      <c r="U174" s="79"/>
      <c r="V174" s="61" t="s">
        <v>112</v>
      </c>
      <c r="W174" s="79"/>
      <c r="X174" s="63" t="s">
        <v>112</v>
      </c>
      <c r="Y174" s="79"/>
      <c r="Z174" s="64" t="s">
        <v>111</v>
      </c>
      <c r="AA174" s="79"/>
      <c r="AB174" s="240" t="s">
        <v>111</v>
      </c>
      <c r="AC174" s="61" t="s">
        <v>111</v>
      </c>
      <c r="AD174" s="66" t="s">
        <v>113</v>
      </c>
      <c r="AE174" s="64"/>
      <c r="AF174" s="113"/>
      <c r="AG174" s="128" t="s">
        <v>114</v>
      </c>
      <c r="AJ174" s="31">
        <f>AG177</f>
        <v>3560</v>
      </c>
      <c r="AK174" s="31"/>
      <c r="AL174" s="215" t="s">
        <v>96</v>
      </c>
      <c r="AM174" s="215" t="s">
        <v>97</v>
      </c>
      <c r="AN174" s="215" t="s">
        <v>115</v>
      </c>
      <c r="AO174" s="216" t="s">
        <v>115</v>
      </c>
      <c r="AP174" s="216" t="s">
        <v>115</v>
      </c>
      <c r="AQ174" s="216" t="s">
        <v>115</v>
      </c>
      <c r="AT174" s="15"/>
    </row>
    <row r="175" spans="2:47" ht="15" x14ac:dyDescent="0.2">
      <c r="B175" s="353"/>
      <c r="C175" s="229"/>
      <c r="D175" s="68" t="s">
        <v>255</v>
      </c>
      <c r="E175" s="68" t="s">
        <v>257</v>
      </c>
      <c r="F175" s="249" t="s">
        <v>117</v>
      </c>
      <c r="G175" s="261"/>
      <c r="H175" s="140"/>
      <c r="I175" s="73">
        <v>10.7</v>
      </c>
      <c r="J175" s="73"/>
      <c r="K175" s="132">
        <f>INT(IF(J175="E",(IF((AND(I175&gt;10.99)*(I175&lt;14.21)),(14.3-I175)/0.1*10,(IF((AND(I175&gt;6)*(I175&lt;11.01)),(12.65-I175)/0.05*10,0))))+50,(IF((AND(I175&gt;10.99)*(I175&lt;14.21)),(14.3-I175)/0.1*10,(IF((AND(I175&gt;6)*(I175&lt;11.01)),(12.65-I175)/0.05*10,0))))))</f>
        <v>390</v>
      </c>
      <c r="L175" s="73">
        <v>2.9</v>
      </c>
      <c r="M175" s="132">
        <f>INT(IF(L175&lt;1,0,(L175-0.945)/0.055)*10)</f>
        <v>355</v>
      </c>
      <c r="N175" s="76"/>
      <c r="O175" s="132">
        <f>INT(IF(N175&lt;3,0,(N175-2.85)/0.15)*10)</f>
        <v>0</v>
      </c>
      <c r="P175" s="71"/>
      <c r="Q175" s="132">
        <f>INT(IF(P175&lt;5,0,(P175-4)/1)*10)</f>
        <v>0</v>
      </c>
      <c r="R175" s="72"/>
      <c r="S175" s="221">
        <f>INT(IF(R175&lt;30,0,(R175-27)/3)*10)</f>
        <v>0</v>
      </c>
      <c r="T175" s="73"/>
      <c r="U175" s="132">
        <f>INT(IF(T175&lt;2.2,0,(T175-2.135)/0.065)*10)</f>
        <v>0</v>
      </c>
      <c r="V175" s="72"/>
      <c r="W175" s="132">
        <f>INT(IF(V175&lt;5,0,(V175-4.3)/0.7)*10)</f>
        <v>0</v>
      </c>
      <c r="X175" s="59"/>
      <c r="Y175" s="132">
        <f>INT(IF(X175&lt;10,0,(X175-9)/1)*10)</f>
        <v>0</v>
      </c>
      <c r="Z175" s="73">
        <v>21.8</v>
      </c>
      <c r="AA175" s="132">
        <f>INT(IF(Z175&lt;5,0,(Z175-4.25)/0.75)*10)</f>
        <v>234</v>
      </c>
      <c r="AB175" s="238"/>
      <c r="AC175" s="71"/>
      <c r="AD175" s="74"/>
      <c r="AE175" s="200">
        <f>IF(AF175="ANO",(MAX(AL175:AN175)),0)</f>
        <v>0</v>
      </c>
      <c r="AF175" s="205" t="str">
        <f>IF(AND(ISNUMBER(AB175))*((ISNUMBER(AC175)))*(((ISNUMBER(AD175)))),"NE",IF(AND(ISNUMBER(AB175))*((ISNUMBER(AC175))),"NE",IF(AND(ISNUMBER(AB175))*((ISNUMBER(AD175))),"NE",IF(AND(ISNUMBER(AC175))*((ISNUMBER(AD175))),"NE",IF(AND(AB175="")*((AC175=""))*(((AD175=""))),"NE","ANO")))))</f>
        <v>NE</v>
      </c>
      <c r="AG175" s="130">
        <f>SUM(K175+M175+O175+Q175+S175+U175+W175+Y175+AA175+AE175)</f>
        <v>979</v>
      </c>
      <c r="AJ175" s="39">
        <f>AG177</f>
        <v>3560</v>
      </c>
      <c r="AK175" s="39"/>
      <c r="AL175" s="195">
        <f>INT(IF(AB175&lt;25,0,(AB175-23.5)/1.5)*10)</f>
        <v>0</v>
      </c>
      <c r="AM175" s="195">
        <f>INT(IF(AC175&lt;120,0,(AC175-117.6)/2.4)*10)</f>
        <v>0</v>
      </c>
      <c r="AN175" s="195">
        <f>INT(IF(AO175&gt;=441,0,(442.5-AO175)/2.5)*10)</f>
        <v>0</v>
      </c>
      <c r="AO175" s="217" t="str">
        <f>IF(AND(AP175=0,AQ175=0),"",AP175*60+AQ175)</f>
        <v/>
      </c>
      <c r="AP175" s="217">
        <f>HOUR(AD175)</f>
        <v>0</v>
      </c>
      <c r="AQ175" s="217">
        <f>MINUTE(AD175)</f>
        <v>0</v>
      </c>
      <c r="AT175" s="151">
        <f>D173</f>
        <v>0</v>
      </c>
      <c r="AU175" s="150" t="str">
        <f>IF(A175="A","QD","")</f>
        <v/>
      </c>
    </row>
    <row r="176" spans="2:47" ht="15" x14ac:dyDescent="0.2">
      <c r="B176" s="353">
        <v>20</v>
      </c>
      <c r="C176" s="229"/>
      <c r="D176" s="75" t="s">
        <v>305</v>
      </c>
      <c r="E176" s="75" t="s">
        <v>257</v>
      </c>
      <c r="F176" s="250" t="s">
        <v>118</v>
      </c>
      <c r="G176" s="261"/>
      <c r="H176" s="281">
        <f>SUM(G176-G175)</f>
        <v>0</v>
      </c>
      <c r="I176" s="69">
        <v>9.9</v>
      </c>
      <c r="J176" s="69"/>
      <c r="K176" s="132">
        <f>INT(IF(J176="E",(IF((AND(I176&gt;10.99)*(I176&lt;14.21)),(14.3-I176)/0.1*10,(IF((AND(I176&gt;6)*(I176&lt;11.01)),(12.65-I176)/0.05*10,0))))+50,(IF((AND(I176&gt;10.99)*(I176&lt;14.21)),(14.3-I176)/0.1*10,(IF((AND(I176&gt;6)*(I176&lt;11.01)),(12.65-I176)/0.05*10,0))))))</f>
        <v>550</v>
      </c>
      <c r="L176" s="69">
        <v>2.79</v>
      </c>
      <c r="M176" s="132">
        <f>INT(IF(L176&lt;1,0,(L176-0.945)/0.055)*10)</f>
        <v>335</v>
      </c>
      <c r="N176" s="70">
        <v>9.9700000000000006</v>
      </c>
      <c r="O176" s="132">
        <f>INT(IF(N176&lt;3,0,(N176-2.85)/0.15)*10)</f>
        <v>474</v>
      </c>
      <c r="P176" s="71"/>
      <c r="Q176" s="132">
        <f>INT(IF(P176&lt;5,0,(P176-4)/1)*10)</f>
        <v>0</v>
      </c>
      <c r="R176" s="72"/>
      <c r="S176" s="221">
        <f>INT(IF(R176&lt;30,0,(R176-27)/3)*10)</f>
        <v>0</v>
      </c>
      <c r="T176" s="69"/>
      <c r="U176" s="132">
        <f>INT(IF(T176&lt;2.2,0,(T176-2.135)/0.065)*10)</f>
        <v>0</v>
      </c>
      <c r="V176" s="72"/>
      <c r="W176" s="132">
        <f>INT(IF(V176&lt;5,0,(V176-4.3)/0.7)*10)</f>
        <v>0</v>
      </c>
      <c r="X176" s="59"/>
      <c r="Y176" s="132">
        <f>INT(IF(X176&lt;10,0,(X176-9)/1)*10)</f>
        <v>0</v>
      </c>
      <c r="Z176" s="73"/>
      <c r="AA176" s="132">
        <f>INT(IF(Z176&lt;5,0,(Z176-4.25)/0.75)*10)</f>
        <v>0</v>
      </c>
      <c r="AB176" s="238"/>
      <c r="AC176" s="71"/>
      <c r="AD176" s="87">
        <v>9.5138888888888884E-2</v>
      </c>
      <c r="AE176" s="200">
        <f>IF(AF176="ANO",(MAX(AL176:AN176)),0)</f>
        <v>1222</v>
      </c>
      <c r="AF176" s="205" t="str">
        <f>IF(AND(ISNUMBER(AB176))*((ISNUMBER(AC176)))*(((ISNUMBER(AD176)))),"NE",IF(AND(ISNUMBER(AB176))*((ISNUMBER(AC176))),"NE",IF(AND(ISNUMBER(AB176))*((ISNUMBER(AD176))),"NE",IF(AND(ISNUMBER(AC176))*((ISNUMBER(AD176))),"NE",IF(AND(AB176="")*((AC176=""))*(((AD176=""))),"NE","ANO")))))</f>
        <v>ANO</v>
      </c>
      <c r="AG176" s="131">
        <f>SUM(K176+M176+O176+Q176+S176+U176+W176+Y176+AA176+AE176)</f>
        <v>2581</v>
      </c>
      <c r="AJ176" s="39">
        <f>AG177</f>
        <v>3560</v>
      </c>
      <c r="AK176" s="39"/>
      <c r="AL176" s="195">
        <f>INT(IF(AB176&lt;25,0,(AB176-23.5)/1.5)*10)</f>
        <v>0</v>
      </c>
      <c r="AM176" s="195">
        <f>INT(IF(AC176&lt;120,0,(AC176-117.6)/2.4)*10)</f>
        <v>0</v>
      </c>
      <c r="AN176" s="195">
        <f>INT(IF(AO176&gt;=441,0,(442.5-AO176)/2.5)*10)</f>
        <v>1222</v>
      </c>
      <c r="AO176" s="217">
        <f>IF(AND(AP176=0,AQ176=0),"",AP176*60+AQ176)</f>
        <v>137</v>
      </c>
      <c r="AP176" s="217">
        <f>HOUR(AD176)</f>
        <v>2</v>
      </c>
      <c r="AQ176" s="217">
        <f>MINUTE(AD176)</f>
        <v>17</v>
      </c>
      <c r="AT176" s="151">
        <f>D173</f>
        <v>0</v>
      </c>
      <c r="AU176" s="150" t="str">
        <f>IF(A176="A","QD","")</f>
        <v/>
      </c>
    </row>
    <row r="177" spans="2:47" ht="15.75" thickBot="1" x14ac:dyDescent="0.25">
      <c r="B177" s="353"/>
      <c r="C177" s="230"/>
      <c r="D177" s="77"/>
      <c r="E177" s="77"/>
      <c r="F177" s="253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155" t="s">
        <v>119</v>
      </c>
      <c r="AF177" s="156"/>
      <c r="AG177" s="157">
        <f>SUM(AG175:AG176)</f>
        <v>3560</v>
      </c>
      <c r="AJ177" s="30">
        <f>AG177</f>
        <v>3560</v>
      </c>
      <c r="AK177" s="30"/>
      <c r="AL177" s="30"/>
      <c r="AM177" s="30"/>
      <c r="AN177" s="30"/>
      <c r="AP177" s="15"/>
      <c r="AQ177" s="18"/>
      <c r="AT177" s="20"/>
      <c r="AU177" s="20"/>
    </row>
    <row r="178" spans="2:47" ht="15.75" thickBot="1" x14ac:dyDescent="0.25">
      <c r="B178" s="353"/>
      <c r="C178" s="266"/>
      <c r="D178" s="267"/>
      <c r="E178" s="267"/>
      <c r="F178" s="268"/>
      <c r="G178" s="268"/>
      <c r="H178" s="268"/>
      <c r="I178" s="268"/>
      <c r="J178" s="268"/>
      <c r="K178" s="269"/>
      <c r="L178" s="268"/>
      <c r="M178" s="269"/>
      <c r="N178" s="268"/>
      <c r="O178" s="269"/>
      <c r="P178" s="268"/>
      <c r="Q178" s="269"/>
      <c r="R178" s="268"/>
      <c r="S178" s="269"/>
      <c r="T178" s="268"/>
      <c r="U178" s="269"/>
      <c r="V178" s="270"/>
      <c r="W178" s="269"/>
      <c r="X178" s="268"/>
      <c r="Y178" s="269"/>
      <c r="Z178" s="268"/>
      <c r="AA178" s="269"/>
      <c r="AB178" s="271"/>
      <c r="AC178" s="270"/>
      <c r="AD178" s="270"/>
      <c r="AE178" s="269"/>
      <c r="AF178" s="272"/>
      <c r="AG178" s="273"/>
      <c r="AJ178" s="30">
        <f>AG177</f>
        <v>3560</v>
      </c>
      <c r="AK178" s="30"/>
      <c r="AL178" s="30"/>
      <c r="AM178" s="30"/>
      <c r="AN178" s="30"/>
      <c r="AP178" s="15"/>
      <c r="AQ178" s="15"/>
      <c r="AT178" s="15"/>
      <c r="AU178" s="15"/>
    </row>
    <row r="179" spans="2:47" ht="15" x14ac:dyDescent="0.2">
      <c r="B179" s="353"/>
      <c r="C179" s="227" t="s">
        <v>183</v>
      </c>
      <c r="D179" s="243"/>
      <c r="E179" s="245"/>
      <c r="F179" s="304"/>
      <c r="G179" s="115"/>
      <c r="H179" s="115"/>
      <c r="I179" s="116" t="s">
        <v>86</v>
      </c>
      <c r="J179" s="117"/>
      <c r="K179" s="118" t="s">
        <v>87</v>
      </c>
      <c r="L179" s="119" t="s">
        <v>88</v>
      </c>
      <c r="M179" s="118" t="s">
        <v>87</v>
      </c>
      <c r="N179" s="119" t="s">
        <v>232</v>
      </c>
      <c r="O179" s="118" t="s">
        <v>87</v>
      </c>
      <c r="P179" s="120" t="s">
        <v>90</v>
      </c>
      <c r="Q179" s="118" t="s">
        <v>87</v>
      </c>
      <c r="R179" s="121" t="s">
        <v>91</v>
      </c>
      <c r="S179" s="118" t="s">
        <v>87</v>
      </c>
      <c r="T179" s="120" t="s">
        <v>92</v>
      </c>
      <c r="U179" s="118" t="s">
        <v>87</v>
      </c>
      <c r="V179" s="116" t="s">
        <v>93</v>
      </c>
      <c r="W179" s="118" t="s">
        <v>87</v>
      </c>
      <c r="X179" s="119" t="s">
        <v>94</v>
      </c>
      <c r="Y179" s="118" t="s">
        <v>87</v>
      </c>
      <c r="Z179" s="120" t="s">
        <v>95</v>
      </c>
      <c r="AA179" s="118" t="s">
        <v>87</v>
      </c>
      <c r="AB179" s="239" t="s">
        <v>96</v>
      </c>
      <c r="AC179" s="116" t="s">
        <v>97</v>
      </c>
      <c r="AD179" s="116" t="s">
        <v>233</v>
      </c>
      <c r="AE179" s="124" t="s">
        <v>87</v>
      </c>
      <c r="AF179" s="129"/>
      <c r="AG179" s="127" t="s">
        <v>99</v>
      </c>
      <c r="AJ179" s="31">
        <f>AG183</f>
        <v>3551</v>
      </c>
      <c r="AK179" s="31"/>
      <c r="AL179" s="214" t="s">
        <v>100</v>
      </c>
      <c r="AM179" s="214" t="s">
        <v>100</v>
      </c>
      <c r="AN179" s="214" t="s">
        <v>100</v>
      </c>
      <c r="AO179" s="214" t="s">
        <v>101</v>
      </c>
      <c r="AP179" s="214" t="s">
        <v>102</v>
      </c>
      <c r="AQ179" s="214" t="s">
        <v>103</v>
      </c>
      <c r="AT179" s="17"/>
      <c r="AU179" s="16"/>
    </row>
    <row r="180" spans="2:47" ht="15" x14ac:dyDescent="0.2">
      <c r="B180" s="353"/>
      <c r="C180" s="228" t="s">
        <v>104</v>
      </c>
      <c r="D180" s="257" t="s">
        <v>105</v>
      </c>
      <c r="E180" s="257" t="s">
        <v>106</v>
      </c>
      <c r="F180" s="254" t="s">
        <v>107</v>
      </c>
      <c r="G180" s="59" t="s">
        <v>108</v>
      </c>
      <c r="H180" s="246" t="s">
        <v>109</v>
      </c>
      <c r="I180" s="61" t="s">
        <v>110</v>
      </c>
      <c r="J180" s="61"/>
      <c r="K180" s="79"/>
      <c r="L180" s="63" t="s">
        <v>111</v>
      </c>
      <c r="M180" s="79"/>
      <c r="N180" s="63" t="s">
        <v>111</v>
      </c>
      <c r="O180" s="79"/>
      <c r="P180" s="64" t="s">
        <v>112</v>
      </c>
      <c r="Q180" s="79"/>
      <c r="R180" s="64" t="s">
        <v>112</v>
      </c>
      <c r="S180" s="79"/>
      <c r="T180" s="64" t="s">
        <v>111</v>
      </c>
      <c r="U180" s="79"/>
      <c r="V180" s="61" t="s">
        <v>112</v>
      </c>
      <c r="W180" s="79"/>
      <c r="X180" s="63" t="s">
        <v>112</v>
      </c>
      <c r="Y180" s="79"/>
      <c r="Z180" s="64" t="s">
        <v>111</v>
      </c>
      <c r="AA180" s="79"/>
      <c r="AB180" s="240" t="s">
        <v>111</v>
      </c>
      <c r="AC180" s="61" t="s">
        <v>111</v>
      </c>
      <c r="AD180" s="66" t="s">
        <v>113</v>
      </c>
      <c r="AE180" s="64"/>
      <c r="AF180" s="113"/>
      <c r="AG180" s="128" t="s">
        <v>114</v>
      </c>
      <c r="AJ180" s="31">
        <f>AG183</f>
        <v>3551</v>
      </c>
      <c r="AK180" s="31"/>
      <c r="AL180" s="215" t="s">
        <v>96</v>
      </c>
      <c r="AM180" s="215" t="s">
        <v>97</v>
      </c>
      <c r="AN180" s="215" t="s">
        <v>115</v>
      </c>
      <c r="AO180" s="216" t="s">
        <v>115</v>
      </c>
      <c r="AP180" s="216" t="s">
        <v>115</v>
      </c>
      <c r="AQ180" s="216" t="s">
        <v>115</v>
      </c>
      <c r="AT180" s="17"/>
      <c r="AU180" s="16"/>
    </row>
    <row r="181" spans="2:47" ht="15" x14ac:dyDescent="0.2">
      <c r="B181" s="353"/>
      <c r="C181" s="229"/>
      <c r="D181" s="68" t="s">
        <v>181</v>
      </c>
      <c r="E181" s="68" t="s">
        <v>301</v>
      </c>
      <c r="F181" s="249" t="s">
        <v>117</v>
      </c>
      <c r="G181" s="261"/>
      <c r="H181" s="140"/>
      <c r="I181" s="73">
        <v>12</v>
      </c>
      <c r="J181" s="73"/>
      <c r="K181" s="132">
        <f>INT(IF(J181="E",(IF((AND(I181&gt;10.99)*(I181&lt;14.21)),(14.3-I181)/0.1*10,(IF((AND(I181&gt;6)*(I181&lt;11.01)),(12.65-I181)/0.05*10,0))))+50,(IF((AND(I181&gt;10.99)*(I181&lt;14.21)),(14.3-I181)/0.1*10,(IF((AND(I181&gt;6)*(I181&lt;11.01)),(12.65-I181)/0.05*10,0))))))</f>
        <v>230</v>
      </c>
      <c r="L181" s="73">
        <v>2.1800000000000002</v>
      </c>
      <c r="M181" s="132">
        <f>INT(IF(L181&lt;1,0,(L181-0.945)/0.055)*10)</f>
        <v>224</v>
      </c>
      <c r="N181" s="76"/>
      <c r="O181" s="132">
        <f>INT(IF(N181&lt;3,0,(N181-2.85)/0.15)*10)</f>
        <v>0</v>
      </c>
      <c r="P181" s="71"/>
      <c r="Q181" s="132">
        <f>INT(IF(P181&lt;5,0,(P181-4)/1)*10)</f>
        <v>0</v>
      </c>
      <c r="R181" s="72"/>
      <c r="S181" s="221">
        <f>INT(IF(R181&lt;30,0,(R181-27)/3)*10)</f>
        <v>0</v>
      </c>
      <c r="T181" s="73"/>
      <c r="U181" s="132">
        <f>INT(IF(T181&lt;2.2,0,(T181-2.135)/0.065)*10)</f>
        <v>0</v>
      </c>
      <c r="V181" s="72"/>
      <c r="W181" s="132">
        <f>INT(IF(V181&lt;5,0,(V181-4.3)/0.7)*10)</f>
        <v>0</v>
      </c>
      <c r="X181" s="59"/>
      <c r="Y181" s="132">
        <f>INT(IF(X181&lt;10,0,(X181-9)/1)*10)</f>
        <v>0</v>
      </c>
      <c r="Z181" s="73">
        <v>9</v>
      </c>
      <c r="AA181" s="132">
        <f>INT(IF(Z181&lt;5,0,(Z181-4.25)/0.75)*10)</f>
        <v>63</v>
      </c>
      <c r="AB181" s="238"/>
      <c r="AC181" s="71"/>
      <c r="AD181" s="74"/>
      <c r="AE181" s="200">
        <f>IF(AF181="ANO",(MAX(AL181:AN181)),0)</f>
        <v>0</v>
      </c>
      <c r="AF181" s="205" t="str">
        <f>IF(AND(ISNUMBER(AB181))*((ISNUMBER(AC181)))*(((ISNUMBER(AD181)))),"NE",IF(AND(ISNUMBER(AB181))*((ISNUMBER(AC181))),"NE",IF(AND(ISNUMBER(AB181))*((ISNUMBER(AD181))),"NE",IF(AND(ISNUMBER(AC181))*((ISNUMBER(AD181))),"NE",IF(AND(AB181="")*((AC181=""))*(((AD181=""))),"NE","ANO")))))</f>
        <v>NE</v>
      </c>
      <c r="AG181" s="130">
        <f>SUM(K181+M181+O181+Q181+S181+U181+W181+Y181+AA181+AE181)</f>
        <v>517</v>
      </c>
      <c r="AJ181" s="39">
        <f>AG183</f>
        <v>3551</v>
      </c>
      <c r="AK181" s="39"/>
      <c r="AL181" s="195">
        <f>INT(IF(AB181&lt;25,0,(AB181-23.5)/1.5)*10)</f>
        <v>0</v>
      </c>
      <c r="AM181" s="195">
        <f>INT(IF(AC181&lt;120,0,(AC181-117.6)/2.4)*10)</f>
        <v>0</v>
      </c>
      <c r="AN181" s="195">
        <f>INT(IF(AO181&gt;=441,0,(442.5-AO181)/2.5)*10)</f>
        <v>0</v>
      </c>
      <c r="AO181" s="217" t="str">
        <f>IF(AND(AP181=0,AQ181=0),"",AP181*60+AQ181)</f>
        <v/>
      </c>
      <c r="AP181" s="217">
        <f>HOUR(AD181)</f>
        <v>0</v>
      </c>
      <c r="AQ181" s="217">
        <f>MINUTE(AD181)</f>
        <v>0</v>
      </c>
      <c r="AT181" s="151">
        <f>D179</f>
        <v>0</v>
      </c>
      <c r="AU181" s="150" t="str">
        <f>IF(A181="A","QD","")</f>
        <v/>
      </c>
    </row>
    <row r="182" spans="2:47" ht="15" x14ac:dyDescent="0.2">
      <c r="B182" s="353">
        <v>21</v>
      </c>
      <c r="C182" s="229"/>
      <c r="D182" s="75" t="s">
        <v>332</v>
      </c>
      <c r="E182" s="75" t="s">
        <v>302</v>
      </c>
      <c r="F182" s="250" t="s">
        <v>118</v>
      </c>
      <c r="G182" s="261"/>
      <c r="H182" s="281">
        <f>SUM(G182-G181)</f>
        <v>0</v>
      </c>
      <c r="I182" s="69">
        <v>9</v>
      </c>
      <c r="J182" s="69"/>
      <c r="K182" s="132">
        <f>INT(IF(J182="E",(IF((AND(I182&gt;10.99)*(I182&lt;14.21)),(14.3-I182)/0.1*10,(IF((AND(I182&gt;6)*(I182&lt;11.01)),(12.65-I182)/0.05*10,0))))+50,(IF((AND(I182&gt;10.99)*(I182&lt;14.21)),(14.3-I182)/0.1*10,(IF((AND(I182&gt;6)*(I182&lt;11.01)),(12.65-I182)/0.05*10,0))))))</f>
        <v>730</v>
      </c>
      <c r="L182" s="69">
        <v>3.98</v>
      </c>
      <c r="M182" s="132">
        <f>INT(IF(L182&lt;1,0,(L182-0.945)/0.055)*10)</f>
        <v>551</v>
      </c>
      <c r="N182" s="70">
        <v>10.58</v>
      </c>
      <c r="O182" s="132">
        <f>INT(IF(N182&lt;3,0,(N182-2.85)/0.15)*10)</f>
        <v>515</v>
      </c>
      <c r="P182" s="71"/>
      <c r="Q182" s="132">
        <f>INT(IF(P182&lt;5,0,(P182-4)/1)*10)</f>
        <v>0</v>
      </c>
      <c r="R182" s="72"/>
      <c r="S182" s="221">
        <f>INT(IF(R182&lt;30,0,(R182-27)/3)*10)</f>
        <v>0</v>
      </c>
      <c r="T182" s="69"/>
      <c r="U182" s="132">
        <f>INT(IF(T182&lt;2.2,0,(T182-2.135)/0.065)*10)</f>
        <v>0</v>
      </c>
      <c r="V182" s="72"/>
      <c r="W182" s="132">
        <f>INT(IF(V182&lt;5,0,(V182-4.3)/0.7)*10)</f>
        <v>0</v>
      </c>
      <c r="X182" s="59"/>
      <c r="Y182" s="132">
        <f>INT(IF(X182&lt;10,0,(X182-9)/1)*10)</f>
        <v>0</v>
      </c>
      <c r="Z182" s="73"/>
      <c r="AA182" s="132">
        <f>INT(IF(Z182&lt;5,0,(Z182-4.25)/0.75)*10)</f>
        <v>0</v>
      </c>
      <c r="AB182" s="238"/>
      <c r="AC182" s="71"/>
      <c r="AD182" s="87">
        <v>9.2361111111111116E-2</v>
      </c>
      <c r="AE182" s="200">
        <f>IF(AF182="ANO",(MAX(AL182:AN182)),0)</f>
        <v>1238</v>
      </c>
      <c r="AF182" s="205" t="str">
        <f>IF(AND(ISNUMBER(AB182))*((ISNUMBER(AC182)))*(((ISNUMBER(AD182)))),"NE",IF(AND(ISNUMBER(AB182))*((ISNUMBER(AC182))),"NE",IF(AND(ISNUMBER(AB182))*((ISNUMBER(AD182))),"NE",IF(AND(ISNUMBER(AC182))*((ISNUMBER(AD182))),"NE",IF(AND(AB182="")*((AC182=""))*(((AD182=""))),"NE","ANO")))))</f>
        <v>ANO</v>
      </c>
      <c r="AG182" s="131">
        <f>SUM(K182+M182+O182+Q182+S182+U182+W182+Y182+AA182+AE182)</f>
        <v>3034</v>
      </c>
      <c r="AJ182" s="39">
        <f>AG183</f>
        <v>3551</v>
      </c>
      <c r="AK182" s="39"/>
      <c r="AL182" s="195">
        <f>INT(IF(AB182&lt;25,0,(AB182-23.5)/1.5)*10)</f>
        <v>0</v>
      </c>
      <c r="AM182" s="195">
        <f>INT(IF(AC182&lt;120,0,(AC182-117.6)/2.4)*10)</f>
        <v>0</v>
      </c>
      <c r="AN182" s="195">
        <f>INT(IF(AO182&gt;=441,0,(442.5-AO182)/2.5)*10)</f>
        <v>1238</v>
      </c>
      <c r="AO182" s="217">
        <f>IF(AND(AP182=0,AQ182=0),"",AP182*60+AQ182)</f>
        <v>133</v>
      </c>
      <c r="AP182" s="217">
        <f>HOUR(AD182)</f>
        <v>2</v>
      </c>
      <c r="AQ182" s="217">
        <f>MINUTE(AD182)</f>
        <v>13</v>
      </c>
      <c r="AT182" s="151">
        <f>D179</f>
        <v>0</v>
      </c>
      <c r="AU182" s="150" t="str">
        <f>IF(A182="A","QD","")</f>
        <v/>
      </c>
    </row>
    <row r="183" spans="2:47" ht="15.75" thickBot="1" x14ac:dyDescent="0.25">
      <c r="B183" s="353"/>
      <c r="C183" s="230"/>
      <c r="D183" s="77"/>
      <c r="E183" s="77"/>
      <c r="F183" s="253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155" t="s">
        <v>119</v>
      </c>
      <c r="AF183" s="156"/>
      <c r="AG183" s="157">
        <f>SUM(AG181:AG182)</f>
        <v>3551</v>
      </c>
      <c r="AJ183" s="30">
        <f>AG183</f>
        <v>3551</v>
      </c>
      <c r="AK183" s="30"/>
      <c r="AL183" s="30"/>
      <c r="AM183" s="30"/>
      <c r="AN183" s="30"/>
      <c r="AO183" s="15"/>
      <c r="AP183" s="15"/>
      <c r="AQ183" s="18"/>
      <c r="AT183" s="20"/>
      <c r="AU183" s="20"/>
    </row>
    <row r="184" spans="2:47" ht="15.75" thickBot="1" x14ac:dyDescent="0.25">
      <c r="B184" s="353"/>
      <c r="C184" s="266"/>
      <c r="D184" s="267"/>
      <c r="E184" s="267"/>
      <c r="F184" s="268"/>
      <c r="G184" s="268"/>
      <c r="H184" s="268"/>
      <c r="I184" s="268"/>
      <c r="J184" s="268"/>
      <c r="K184" s="269"/>
      <c r="L184" s="268"/>
      <c r="M184" s="269"/>
      <c r="N184" s="268"/>
      <c r="O184" s="269"/>
      <c r="P184" s="268"/>
      <c r="Q184" s="269"/>
      <c r="R184" s="268"/>
      <c r="S184" s="269"/>
      <c r="T184" s="268"/>
      <c r="U184" s="269"/>
      <c r="V184" s="270"/>
      <c r="W184" s="269"/>
      <c r="X184" s="268"/>
      <c r="Y184" s="269"/>
      <c r="Z184" s="268"/>
      <c r="AA184" s="269"/>
      <c r="AB184" s="271"/>
      <c r="AC184" s="270"/>
      <c r="AD184" s="270"/>
      <c r="AE184" s="269"/>
      <c r="AF184" s="272"/>
      <c r="AG184" s="273"/>
      <c r="AJ184" s="30">
        <f>AG183</f>
        <v>3551</v>
      </c>
      <c r="AK184" s="30"/>
      <c r="AL184" s="30"/>
      <c r="AM184" s="30"/>
      <c r="AN184" s="30"/>
      <c r="AO184" s="15"/>
      <c r="AP184" s="15"/>
      <c r="AQ184" s="15"/>
      <c r="AT184" s="15"/>
      <c r="AU184" s="15"/>
    </row>
    <row r="185" spans="2:47" ht="15" x14ac:dyDescent="0.2">
      <c r="B185" s="353"/>
      <c r="C185" s="227" t="s">
        <v>186</v>
      </c>
      <c r="D185" s="258"/>
      <c r="E185" s="259"/>
      <c r="F185" s="303"/>
      <c r="G185" s="115"/>
      <c r="H185" s="115"/>
      <c r="I185" s="116" t="s">
        <v>86</v>
      </c>
      <c r="J185" s="117"/>
      <c r="K185" s="118" t="s">
        <v>87</v>
      </c>
      <c r="L185" s="119" t="s">
        <v>88</v>
      </c>
      <c r="M185" s="118" t="s">
        <v>87</v>
      </c>
      <c r="N185" s="119" t="s">
        <v>232</v>
      </c>
      <c r="O185" s="118" t="s">
        <v>87</v>
      </c>
      <c r="P185" s="120" t="s">
        <v>90</v>
      </c>
      <c r="Q185" s="118" t="s">
        <v>87</v>
      </c>
      <c r="R185" s="121" t="s">
        <v>91</v>
      </c>
      <c r="S185" s="124" t="s">
        <v>124</v>
      </c>
      <c r="T185" s="120" t="s">
        <v>92</v>
      </c>
      <c r="U185" s="118" t="s">
        <v>87</v>
      </c>
      <c r="V185" s="116" t="s">
        <v>93</v>
      </c>
      <c r="W185" s="118" t="s">
        <v>87</v>
      </c>
      <c r="X185" s="119" t="s">
        <v>94</v>
      </c>
      <c r="Y185" s="118" t="s">
        <v>87</v>
      </c>
      <c r="Z185" s="120" t="s">
        <v>95</v>
      </c>
      <c r="AA185" s="118" t="s">
        <v>87</v>
      </c>
      <c r="AB185" s="239" t="s">
        <v>96</v>
      </c>
      <c r="AC185" s="116" t="s">
        <v>97</v>
      </c>
      <c r="AD185" s="116" t="s">
        <v>233</v>
      </c>
      <c r="AE185" s="124" t="s">
        <v>87</v>
      </c>
      <c r="AF185" s="129"/>
      <c r="AG185" s="127" t="s">
        <v>99</v>
      </c>
      <c r="AJ185" s="31">
        <f>AG189</f>
        <v>3533</v>
      </c>
      <c r="AK185" s="31"/>
      <c r="AL185" s="214" t="s">
        <v>100</v>
      </c>
      <c r="AM185" s="214" t="s">
        <v>100</v>
      </c>
      <c r="AN185" s="214" t="s">
        <v>100</v>
      </c>
      <c r="AO185" s="214" t="s">
        <v>101</v>
      </c>
      <c r="AP185" s="214" t="s">
        <v>102</v>
      </c>
      <c r="AQ185" s="214" t="s">
        <v>103</v>
      </c>
      <c r="AT185" s="15"/>
      <c r="AU185" s="15"/>
    </row>
    <row r="186" spans="2:47" ht="15" x14ac:dyDescent="0.2">
      <c r="B186" s="353"/>
      <c r="C186" s="228" t="s">
        <v>104</v>
      </c>
      <c r="D186" s="257" t="s">
        <v>105</v>
      </c>
      <c r="E186" s="257" t="s">
        <v>106</v>
      </c>
      <c r="F186" s="254" t="s">
        <v>107</v>
      </c>
      <c r="G186" s="59" t="s">
        <v>108</v>
      </c>
      <c r="H186" s="246" t="s">
        <v>109</v>
      </c>
      <c r="I186" s="61" t="s">
        <v>110</v>
      </c>
      <c r="J186" s="61"/>
      <c r="K186" s="79"/>
      <c r="L186" s="63" t="s">
        <v>111</v>
      </c>
      <c r="M186" s="79"/>
      <c r="N186" s="63" t="s">
        <v>111</v>
      </c>
      <c r="O186" s="79"/>
      <c r="P186" s="64" t="s">
        <v>112</v>
      </c>
      <c r="Q186" s="79"/>
      <c r="R186" s="64" t="s">
        <v>112</v>
      </c>
      <c r="S186" s="64"/>
      <c r="T186" s="64" t="s">
        <v>111</v>
      </c>
      <c r="U186" s="79"/>
      <c r="V186" s="61" t="s">
        <v>112</v>
      </c>
      <c r="W186" s="79"/>
      <c r="X186" s="63" t="s">
        <v>112</v>
      </c>
      <c r="Y186" s="79"/>
      <c r="Z186" s="64" t="s">
        <v>111</v>
      </c>
      <c r="AA186" s="79"/>
      <c r="AB186" s="240" t="s">
        <v>111</v>
      </c>
      <c r="AC186" s="61" t="s">
        <v>111</v>
      </c>
      <c r="AD186" s="66" t="s">
        <v>113</v>
      </c>
      <c r="AE186" s="64"/>
      <c r="AF186" s="113"/>
      <c r="AG186" s="128" t="s">
        <v>114</v>
      </c>
      <c r="AJ186" s="31">
        <f>AG189</f>
        <v>3533</v>
      </c>
      <c r="AK186" s="31"/>
      <c r="AL186" s="215" t="s">
        <v>96</v>
      </c>
      <c r="AM186" s="215" t="s">
        <v>97</v>
      </c>
      <c r="AN186" s="215" t="s">
        <v>115</v>
      </c>
      <c r="AO186" s="216" t="s">
        <v>115</v>
      </c>
      <c r="AP186" s="216" t="s">
        <v>115</v>
      </c>
      <c r="AQ186" s="216" t="s">
        <v>115</v>
      </c>
      <c r="AT186" s="15"/>
      <c r="AU186" s="15"/>
    </row>
    <row r="187" spans="2:47" ht="15" x14ac:dyDescent="0.2">
      <c r="B187" s="353"/>
      <c r="C187" s="229"/>
      <c r="D187" s="68" t="s">
        <v>286</v>
      </c>
      <c r="E187" s="68" t="s">
        <v>287</v>
      </c>
      <c r="F187" s="249" t="s">
        <v>117</v>
      </c>
      <c r="G187" s="261"/>
      <c r="H187" s="140"/>
      <c r="I187" s="73">
        <v>11.9</v>
      </c>
      <c r="J187" s="73"/>
      <c r="K187" s="132">
        <f>INT(IF(J187="E",(IF((AND(I187&gt;10.99)*(I187&lt;14.21)),(14.3-I187)/0.1*10,(IF((AND(I187&gt;6)*(I187&lt;11.01)),(12.65-I187)/0.05*10,0))))+50,(IF((AND(I187&gt;10.99)*(I187&lt;14.21)),(14.3-I187)/0.1*10,(IF((AND(I187&gt;6)*(I187&lt;11.01)),(12.65-I187)/0.05*10,0))))))</f>
        <v>240</v>
      </c>
      <c r="L187" s="73">
        <v>2.48</v>
      </c>
      <c r="M187" s="132">
        <f>INT(IF(L187&lt;1,0,(L187-0.945)/0.055)*10)</f>
        <v>279</v>
      </c>
      <c r="N187" s="76"/>
      <c r="O187" s="132">
        <f>INT(IF(N187&lt;3,0,(N187-2.85)/0.15)*10)</f>
        <v>0</v>
      </c>
      <c r="P187" s="71"/>
      <c r="Q187" s="132">
        <f>INT(IF(P187&lt;5,0,(P187-4)/1)*10)</f>
        <v>0</v>
      </c>
      <c r="R187" s="72"/>
      <c r="S187" s="221">
        <f>INT(IF(R187&lt;30,0,(R187-27)/3)*10)</f>
        <v>0</v>
      </c>
      <c r="T187" s="73"/>
      <c r="U187" s="132">
        <f>INT(IF(T187&lt;2.2,0,(T187-2.135)/0.065)*10)</f>
        <v>0</v>
      </c>
      <c r="V187" s="72"/>
      <c r="W187" s="132">
        <f>INT(IF(V187&lt;5,0,(V187-4.3)/0.7)*10)</f>
        <v>0</v>
      </c>
      <c r="X187" s="59"/>
      <c r="Y187" s="132">
        <f>INT(IF(X187&lt;10,0,(X187-9)/1)*10)</f>
        <v>0</v>
      </c>
      <c r="Z187" s="73">
        <v>12.8</v>
      </c>
      <c r="AA187" s="132">
        <f>INT(IF(Z187&lt;5,0,(Z187-4.25)/0.75)*10)</f>
        <v>114</v>
      </c>
      <c r="AB187" s="238"/>
      <c r="AC187" s="71"/>
      <c r="AD187" s="74"/>
      <c r="AE187" s="200">
        <f>IF(AF187="ANO",(MAX(AL187:AN187)),0)</f>
        <v>0</v>
      </c>
      <c r="AF187" s="205" t="str">
        <f>IF(AND(ISNUMBER(AB187))*((ISNUMBER(AC187)))*(((ISNUMBER(AD187)))),"NE",IF(AND(ISNUMBER(AB187))*((ISNUMBER(AC187))),"NE",IF(AND(ISNUMBER(AB187))*((ISNUMBER(AD187))),"NE",IF(AND(ISNUMBER(AC187))*((ISNUMBER(AD187))),"NE",IF(AND(AB187="")*((AC187=""))*(((AD187=""))),"NE","ANO")))))</f>
        <v>NE</v>
      </c>
      <c r="AG187" s="130">
        <f>SUM(K187+M187+O187+Q187+S187+U187+W187+Y187+AA187+AE187)</f>
        <v>633</v>
      </c>
      <c r="AJ187" s="39">
        <f>AG189</f>
        <v>3533</v>
      </c>
      <c r="AK187" s="39"/>
      <c r="AL187" s="195">
        <f>INT(IF(AB187&lt;25,0,(AB187-23.5)/1.5)*10)</f>
        <v>0</v>
      </c>
      <c r="AM187" s="195">
        <f>INT(IF(AC187&lt;120,0,(AC187-117.6)/2.4)*10)</f>
        <v>0</v>
      </c>
      <c r="AN187" s="195">
        <f>INT(IF(AO187&gt;=441,0,(442.5-AO187)/2.5)*10)</f>
        <v>0</v>
      </c>
      <c r="AO187" s="217" t="str">
        <f>IF(AND(AP187=0,AQ187=0),"",AP187*60+AQ187)</f>
        <v/>
      </c>
      <c r="AP187" s="217">
        <f>HOUR(AD187)</f>
        <v>0</v>
      </c>
      <c r="AQ187" s="217">
        <f>MINUTE(AD187)</f>
        <v>0</v>
      </c>
      <c r="AT187" s="151">
        <f>D185</f>
        <v>0</v>
      </c>
      <c r="AU187" s="150" t="str">
        <f>IF(A187="A","QD","")</f>
        <v/>
      </c>
    </row>
    <row r="188" spans="2:47" ht="15" x14ac:dyDescent="0.2">
      <c r="B188" s="353">
        <v>22</v>
      </c>
      <c r="C188" s="229"/>
      <c r="D188" s="75" t="s">
        <v>145</v>
      </c>
      <c r="E188" s="75" t="s">
        <v>288</v>
      </c>
      <c r="F188" s="250" t="s">
        <v>118</v>
      </c>
      <c r="G188" s="261"/>
      <c r="H188" s="281">
        <f>SUM(G188-G187)</f>
        <v>0</v>
      </c>
      <c r="I188" s="69">
        <v>9.1</v>
      </c>
      <c r="J188" s="69"/>
      <c r="K188" s="132">
        <f>INT(IF(J188="E",(IF((AND(I188&gt;10.99)*(I188&lt;14.21)),(14.3-I188)/0.1*10,(IF((AND(I188&gt;6)*(I188&lt;11.01)),(12.65-I188)/0.05*10,0))))+50,(IF((AND(I188&gt;10.99)*(I188&lt;14.21)),(14.3-I188)/0.1*10,(IF((AND(I188&gt;6)*(I188&lt;11.01)),(12.65-I188)/0.05*10,0))))))</f>
        <v>710</v>
      </c>
      <c r="L188" s="69">
        <v>3.74</v>
      </c>
      <c r="M188" s="132">
        <f>INT(IF(L188&lt;1,0,(L188-0.945)/0.055)*10)</f>
        <v>508</v>
      </c>
      <c r="N188" s="70">
        <v>9.69</v>
      </c>
      <c r="O188" s="132">
        <f>INT(IF(N188&lt;3,0,(N188-2.85)/0.15)*10)</f>
        <v>456</v>
      </c>
      <c r="P188" s="71"/>
      <c r="Q188" s="132">
        <f>INT(IF(P188&lt;5,0,(P188-4)/1)*10)</f>
        <v>0</v>
      </c>
      <c r="R188" s="72"/>
      <c r="S188" s="221">
        <f>INT(IF(R188&lt;30,0,(R188-27)/3)*10)</f>
        <v>0</v>
      </c>
      <c r="T188" s="69"/>
      <c r="U188" s="132">
        <f>INT(IF(T188&lt;2.2,0,(T188-2.135)/0.065)*10)</f>
        <v>0</v>
      </c>
      <c r="V188" s="72"/>
      <c r="W188" s="132">
        <f>INT(IF(V188&lt;5,0,(V188-4.3)/0.7)*10)</f>
        <v>0</v>
      </c>
      <c r="X188" s="59"/>
      <c r="Y188" s="132">
        <f>INT(IF(X188&lt;10,0,(X188-9)/1)*10)</f>
        <v>0</v>
      </c>
      <c r="Z188" s="73"/>
      <c r="AA188" s="132">
        <f>INT(IF(Z188&lt;5,0,(Z188-4.25)/0.75)*10)</f>
        <v>0</v>
      </c>
      <c r="AB188" s="238"/>
      <c r="AC188" s="71"/>
      <c r="AD188" s="87">
        <v>9.4444444444444442E-2</v>
      </c>
      <c r="AE188" s="200">
        <f>IF(AF188="ANO",(MAX(AL188:AN188)),0)</f>
        <v>1226</v>
      </c>
      <c r="AF188" s="205" t="str">
        <f>IF(AND(ISNUMBER(AB188))*((ISNUMBER(AC188)))*(((ISNUMBER(AD188)))),"NE",IF(AND(ISNUMBER(AB188))*((ISNUMBER(AC188))),"NE",IF(AND(ISNUMBER(AB188))*((ISNUMBER(AD188))),"NE",IF(AND(ISNUMBER(AC188))*((ISNUMBER(AD188))),"NE",IF(AND(AB188="")*((AC188=""))*(((AD188=""))),"NE","ANO")))))</f>
        <v>ANO</v>
      </c>
      <c r="AG188" s="131">
        <f>SUM(K188+M188+O188+Q188+S188+U188+W188+Y188+AA188+AE188)</f>
        <v>2900</v>
      </c>
      <c r="AJ188" s="39">
        <f>AG189</f>
        <v>3533</v>
      </c>
      <c r="AK188" s="39"/>
      <c r="AL188" s="195">
        <f>INT(IF(AB188&lt;25,0,(AB188-23.5)/1.5)*10)</f>
        <v>0</v>
      </c>
      <c r="AM188" s="195">
        <f>INT(IF(AC188&lt;120,0,(AC188-117.6)/2.4)*10)</f>
        <v>0</v>
      </c>
      <c r="AN188" s="195">
        <f>INT(IF(AO188&gt;=441,0,(442.5-AO188)/2.5)*10)</f>
        <v>1226</v>
      </c>
      <c r="AO188" s="217">
        <f>IF(AND(AP188=0,AQ188=0),"",AP188*60+AQ188)</f>
        <v>136</v>
      </c>
      <c r="AP188" s="217">
        <f>HOUR(AD188)</f>
        <v>2</v>
      </c>
      <c r="AQ188" s="217">
        <f>MINUTE(AD188)</f>
        <v>16</v>
      </c>
      <c r="AT188" s="151">
        <f>D185</f>
        <v>0</v>
      </c>
      <c r="AU188" s="150" t="str">
        <f>IF(A188="A","QD","")</f>
        <v/>
      </c>
    </row>
    <row r="189" spans="2:47" ht="15.75" thickBot="1" x14ac:dyDescent="0.25">
      <c r="B189" s="353"/>
      <c r="C189" s="230"/>
      <c r="D189" s="77"/>
      <c r="E189" s="77"/>
      <c r="F189" s="252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80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155" t="s">
        <v>119</v>
      </c>
      <c r="AF189" s="156"/>
      <c r="AG189" s="157">
        <f>SUM(AG187:AG188)</f>
        <v>3533</v>
      </c>
      <c r="AJ189" s="30">
        <f>AG189</f>
        <v>3533</v>
      </c>
      <c r="AK189" s="30"/>
      <c r="AL189" s="30"/>
      <c r="AM189" s="30"/>
      <c r="AN189" s="30"/>
      <c r="AO189" s="15"/>
      <c r="AP189" s="15"/>
      <c r="AQ189" s="18"/>
      <c r="AT189" s="20"/>
      <c r="AU189" s="20"/>
    </row>
    <row r="190" spans="2:47" ht="15.75" thickBot="1" x14ac:dyDescent="0.25">
      <c r="B190" s="353"/>
      <c r="C190" s="266"/>
      <c r="D190" s="267"/>
      <c r="E190" s="267"/>
      <c r="F190" s="268"/>
      <c r="G190" s="268"/>
      <c r="H190" s="268"/>
      <c r="I190" s="268"/>
      <c r="J190" s="268"/>
      <c r="K190" s="269"/>
      <c r="L190" s="268"/>
      <c r="M190" s="269"/>
      <c r="N190" s="268"/>
      <c r="O190" s="269"/>
      <c r="P190" s="268"/>
      <c r="Q190" s="269"/>
      <c r="R190" s="268"/>
      <c r="S190" s="269"/>
      <c r="T190" s="268"/>
      <c r="U190" s="269"/>
      <c r="V190" s="270"/>
      <c r="W190" s="269"/>
      <c r="X190" s="268"/>
      <c r="Y190" s="269"/>
      <c r="Z190" s="268"/>
      <c r="AA190" s="269"/>
      <c r="AB190" s="271"/>
      <c r="AC190" s="270"/>
      <c r="AD190" s="270"/>
      <c r="AE190" s="269"/>
      <c r="AF190" s="272"/>
      <c r="AG190" s="273"/>
      <c r="AJ190" s="30">
        <f>AG189</f>
        <v>3533</v>
      </c>
      <c r="AK190" s="30"/>
      <c r="AL190" s="30"/>
      <c r="AM190" s="30"/>
      <c r="AN190" s="30"/>
      <c r="AO190" s="15"/>
      <c r="AP190" s="15"/>
      <c r="AQ190" s="15"/>
      <c r="AT190" s="15"/>
      <c r="AU190" s="15"/>
    </row>
    <row r="191" spans="2:47" ht="15" x14ac:dyDescent="0.2">
      <c r="B191" s="353"/>
      <c r="C191" s="227" t="s">
        <v>171</v>
      </c>
      <c r="D191" s="243"/>
      <c r="E191" s="245"/>
      <c r="F191" s="242"/>
      <c r="G191" s="115"/>
      <c r="H191" s="115"/>
      <c r="I191" s="116" t="s">
        <v>86</v>
      </c>
      <c r="J191" s="117"/>
      <c r="K191" s="118" t="s">
        <v>87</v>
      </c>
      <c r="L191" s="119" t="s">
        <v>88</v>
      </c>
      <c r="M191" s="118" t="s">
        <v>87</v>
      </c>
      <c r="N191" s="119" t="s">
        <v>232</v>
      </c>
      <c r="O191" s="118" t="s">
        <v>87</v>
      </c>
      <c r="P191" s="120" t="s">
        <v>90</v>
      </c>
      <c r="Q191" s="118" t="s">
        <v>87</v>
      </c>
      <c r="R191" s="121" t="s">
        <v>91</v>
      </c>
      <c r="S191" s="118" t="s">
        <v>87</v>
      </c>
      <c r="T191" s="120" t="s">
        <v>92</v>
      </c>
      <c r="U191" s="118" t="s">
        <v>87</v>
      </c>
      <c r="V191" s="116" t="s">
        <v>93</v>
      </c>
      <c r="W191" s="118" t="s">
        <v>87</v>
      </c>
      <c r="X191" s="119" t="s">
        <v>94</v>
      </c>
      <c r="Y191" s="118" t="s">
        <v>87</v>
      </c>
      <c r="Z191" s="120" t="s">
        <v>95</v>
      </c>
      <c r="AA191" s="118" t="s">
        <v>87</v>
      </c>
      <c r="AB191" s="239" t="s">
        <v>96</v>
      </c>
      <c r="AC191" s="116" t="s">
        <v>97</v>
      </c>
      <c r="AD191" s="116" t="s">
        <v>233</v>
      </c>
      <c r="AE191" s="124" t="s">
        <v>87</v>
      </c>
      <c r="AF191" s="129"/>
      <c r="AG191" s="127" t="s">
        <v>99</v>
      </c>
      <c r="AJ191" s="31">
        <f>AG195</f>
        <v>3527</v>
      </c>
      <c r="AK191" s="31"/>
      <c r="AL191" s="214" t="s">
        <v>100</v>
      </c>
      <c r="AM191" s="214" t="s">
        <v>100</v>
      </c>
      <c r="AN191" s="214" t="s">
        <v>100</v>
      </c>
      <c r="AO191" s="214" t="s">
        <v>101</v>
      </c>
      <c r="AP191" s="214" t="s">
        <v>102</v>
      </c>
      <c r="AQ191" s="214" t="s">
        <v>103</v>
      </c>
    </row>
    <row r="192" spans="2:47" ht="15" x14ac:dyDescent="0.2">
      <c r="B192" s="353"/>
      <c r="C192" s="228" t="s">
        <v>104</v>
      </c>
      <c r="D192" s="257" t="s">
        <v>105</v>
      </c>
      <c r="E192" s="257" t="s">
        <v>106</v>
      </c>
      <c r="F192" s="254" t="s">
        <v>107</v>
      </c>
      <c r="G192" s="59" t="s">
        <v>108</v>
      </c>
      <c r="H192" s="246" t="s">
        <v>109</v>
      </c>
      <c r="I192" s="61" t="s">
        <v>110</v>
      </c>
      <c r="J192" s="61"/>
      <c r="K192" s="79"/>
      <c r="L192" s="63" t="s">
        <v>111</v>
      </c>
      <c r="M192" s="79"/>
      <c r="N192" s="63" t="s">
        <v>111</v>
      </c>
      <c r="O192" s="79"/>
      <c r="P192" s="64" t="s">
        <v>112</v>
      </c>
      <c r="Q192" s="79"/>
      <c r="R192" s="64" t="s">
        <v>112</v>
      </c>
      <c r="S192" s="79"/>
      <c r="T192" s="64" t="s">
        <v>111</v>
      </c>
      <c r="U192" s="79"/>
      <c r="V192" s="61" t="s">
        <v>112</v>
      </c>
      <c r="W192" s="79"/>
      <c r="X192" s="63" t="s">
        <v>112</v>
      </c>
      <c r="Y192" s="79"/>
      <c r="Z192" s="64" t="s">
        <v>111</v>
      </c>
      <c r="AA192" s="79"/>
      <c r="AB192" s="240" t="s">
        <v>111</v>
      </c>
      <c r="AC192" s="61" t="s">
        <v>111</v>
      </c>
      <c r="AD192" s="66" t="s">
        <v>113</v>
      </c>
      <c r="AE192" s="64"/>
      <c r="AF192" s="113"/>
      <c r="AG192" s="128" t="s">
        <v>114</v>
      </c>
      <c r="AJ192" s="31">
        <f>AG195</f>
        <v>3527</v>
      </c>
      <c r="AK192" s="31"/>
      <c r="AL192" s="215" t="s">
        <v>96</v>
      </c>
      <c r="AM192" s="215" t="s">
        <v>97</v>
      </c>
      <c r="AN192" s="215" t="s">
        <v>115</v>
      </c>
      <c r="AO192" s="216" t="s">
        <v>115</v>
      </c>
      <c r="AP192" s="216" t="s">
        <v>115</v>
      </c>
      <c r="AQ192" s="216" t="s">
        <v>115</v>
      </c>
    </row>
    <row r="193" spans="2:47" ht="15" x14ac:dyDescent="0.2">
      <c r="B193" s="353"/>
      <c r="C193" s="229"/>
      <c r="D193" s="68" t="s">
        <v>289</v>
      </c>
      <c r="E193" s="68" t="s">
        <v>290</v>
      </c>
      <c r="F193" s="249" t="s">
        <v>117</v>
      </c>
      <c r="G193" s="261"/>
      <c r="H193" s="140"/>
      <c r="I193" s="73">
        <v>12.1</v>
      </c>
      <c r="J193" s="73"/>
      <c r="K193" s="132">
        <f>INT(IF(J193="E",(IF((AND(I193&gt;10.99)*(I193&lt;14.21)),(14.3-I193)/0.1*10,(IF((AND(I193&gt;6)*(I193&lt;11.01)),(12.65-I193)/0.05*10,0))))+50,(IF((AND(I193&gt;10.99)*(I193&lt;14.21)),(14.3-I193)/0.1*10,(IF((AND(I193&gt;6)*(I193&lt;11.01)),(12.65-I193)/0.05*10,0))))))</f>
        <v>220</v>
      </c>
      <c r="L193" s="73">
        <v>2.5299999999999998</v>
      </c>
      <c r="M193" s="132">
        <f>INT(IF(L193&lt;1,0,(L193-0.945)/0.055)*10)</f>
        <v>288</v>
      </c>
      <c r="N193" s="76"/>
      <c r="O193" s="132">
        <f>INT(IF(N193&lt;3,0,(N193-2.85)/0.15)*10)</f>
        <v>0</v>
      </c>
      <c r="P193" s="71"/>
      <c r="Q193" s="132">
        <f>INT(IF(P193&lt;5,0,(P193-4)/1)*10)</f>
        <v>0</v>
      </c>
      <c r="R193" s="72"/>
      <c r="S193" s="221">
        <f>INT(IF(R193&lt;30,0,(R193-27)/3)*10)</f>
        <v>0</v>
      </c>
      <c r="T193" s="73"/>
      <c r="U193" s="132">
        <f>INT(IF(T193&lt;2.2,0,(T193-2.135)/0.065)*10)</f>
        <v>0</v>
      </c>
      <c r="V193" s="72"/>
      <c r="W193" s="132">
        <f>INT(IF(V193&lt;5,0,(V193-4.3)/0.7)*10)</f>
        <v>0</v>
      </c>
      <c r="X193" s="59"/>
      <c r="Y193" s="132">
        <f>INT(IF(X193&lt;10,0,(X193-9)/1)*10)</f>
        <v>0</v>
      </c>
      <c r="Z193" s="73">
        <v>10.4</v>
      </c>
      <c r="AA193" s="132">
        <f>INT(IF(Z193&lt;5,0,(Z193-4.25)/0.75)*10)</f>
        <v>82</v>
      </c>
      <c r="AB193" s="238"/>
      <c r="AC193" s="71"/>
      <c r="AD193" s="74"/>
      <c r="AE193" s="200">
        <f>IF(AF193="ANO",(MAX(AL193:AN193)),0)</f>
        <v>0</v>
      </c>
      <c r="AF193" s="205" t="str">
        <f>IF(AND(ISNUMBER(AB193))*((ISNUMBER(AC193)))*(((ISNUMBER(AD193)))),"NE",IF(AND(ISNUMBER(AB193))*((ISNUMBER(AC193))),"NE",IF(AND(ISNUMBER(AB193))*((ISNUMBER(AD193))),"NE",IF(AND(ISNUMBER(AC193))*((ISNUMBER(AD193))),"NE",IF(AND(AB193="")*((AC193=""))*(((AD193=""))),"NE","ANO")))))</f>
        <v>NE</v>
      </c>
      <c r="AG193" s="130">
        <f>SUM(K193+M193+O193+Q193+S193+U193+W193+Y193+AA193+AE193)</f>
        <v>590</v>
      </c>
      <c r="AJ193" s="39">
        <f>AG195</f>
        <v>3527</v>
      </c>
      <c r="AK193" s="39"/>
      <c r="AL193" s="195">
        <f>INT(IF(AB193&lt;25,0,(AB193-23.5)/1.5)*10)</f>
        <v>0</v>
      </c>
      <c r="AM193" s="195">
        <f>INT(IF(AC193&lt;120,0,(AC193-117.6)/2.4)*10)</f>
        <v>0</v>
      </c>
      <c r="AN193" s="195">
        <f>INT(IF(AO193&gt;=441,0,(442.5-AO193)/2.5)*10)</f>
        <v>0</v>
      </c>
      <c r="AO193" s="217" t="str">
        <f>IF(AND(AP193=0,AQ193=0),"",AP193*60+AQ193)</f>
        <v/>
      </c>
      <c r="AP193" s="217">
        <f>HOUR(AD193)</f>
        <v>0</v>
      </c>
      <c r="AQ193" s="217">
        <f>MINUTE(AD193)</f>
        <v>0</v>
      </c>
      <c r="AT193" s="151">
        <f>D191</f>
        <v>0</v>
      </c>
      <c r="AU193" s="150" t="str">
        <f>IF(A193="A","QD","")</f>
        <v/>
      </c>
    </row>
    <row r="194" spans="2:47" ht="15" x14ac:dyDescent="0.2">
      <c r="B194" s="353">
        <v>23</v>
      </c>
      <c r="C194" s="229"/>
      <c r="D194" s="75" t="s">
        <v>291</v>
      </c>
      <c r="E194" s="75" t="s">
        <v>292</v>
      </c>
      <c r="F194" s="250" t="s">
        <v>118</v>
      </c>
      <c r="G194" s="261"/>
      <c r="H194" s="281">
        <f>SUM(G194-G193)</f>
        <v>0</v>
      </c>
      <c r="I194" s="69">
        <v>9.1</v>
      </c>
      <c r="J194" s="69"/>
      <c r="K194" s="132">
        <f>INT(IF(J194="E",(IF((AND(I194&gt;10.99)*(I194&lt;14.21)),(14.3-I194)/0.1*10,(IF((AND(I194&gt;6)*(I194&lt;11.01)),(12.65-I194)/0.05*10,0))))+50,(IF((AND(I194&gt;10.99)*(I194&lt;14.21)),(14.3-I194)/0.1*10,(IF((AND(I194&gt;6)*(I194&lt;11.01)),(12.65-I194)/0.05*10,0))))))</f>
        <v>710</v>
      </c>
      <c r="L194" s="69">
        <v>3.12</v>
      </c>
      <c r="M194" s="132">
        <f>INT(IF(L194&lt;1,0,(L194-0.945)/0.055)*10)</f>
        <v>395</v>
      </c>
      <c r="N194" s="70">
        <v>12.43</v>
      </c>
      <c r="O194" s="132">
        <f>INT(IF(N194&lt;3,0,(N194-2.85)/0.15)*10)</f>
        <v>638</v>
      </c>
      <c r="P194" s="71"/>
      <c r="Q194" s="132">
        <f>INT(IF(P194&lt;5,0,(P194-4)/1)*10)</f>
        <v>0</v>
      </c>
      <c r="R194" s="72"/>
      <c r="S194" s="221">
        <f>INT(IF(R194&lt;30,0,(R194-27)/3)*10)</f>
        <v>0</v>
      </c>
      <c r="T194" s="69"/>
      <c r="U194" s="132">
        <f>INT(IF(T194&lt;2.2,0,(T194-2.135)/0.065)*10)</f>
        <v>0</v>
      </c>
      <c r="V194" s="72"/>
      <c r="W194" s="132">
        <f>INT(IF(V194&lt;5,0,(V194-4.3)/0.7)*10)</f>
        <v>0</v>
      </c>
      <c r="X194" s="59"/>
      <c r="Y194" s="132">
        <f>INT(IF(X194&lt;10,0,(X194-9)/1)*10)</f>
        <v>0</v>
      </c>
      <c r="Z194" s="73"/>
      <c r="AA194" s="132">
        <f>INT(IF(Z194&lt;5,0,(Z194-4.25)/0.75)*10)</f>
        <v>0</v>
      </c>
      <c r="AB194" s="238"/>
      <c r="AC194" s="71"/>
      <c r="AD194" s="87">
        <v>9.9999999999999992E-2</v>
      </c>
      <c r="AE194" s="200">
        <f>IF(AF194="ANO",(MAX(AL194:AN194)),0)</f>
        <v>1194</v>
      </c>
      <c r="AF194" s="205" t="str">
        <f>IF(AND(ISNUMBER(AB194))*((ISNUMBER(AC194)))*(((ISNUMBER(AD194)))),"NE",IF(AND(ISNUMBER(AB194))*((ISNUMBER(AC194))),"NE",IF(AND(ISNUMBER(AB194))*((ISNUMBER(AD194))),"NE",IF(AND(ISNUMBER(AC194))*((ISNUMBER(AD194))),"NE",IF(AND(AB194="")*((AC194=""))*(((AD194=""))),"NE","ANO")))))</f>
        <v>ANO</v>
      </c>
      <c r="AG194" s="131">
        <f>SUM(K194+M194+O194+Q194+S194+U194+W194+Y194+AA194+AE194)</f>
        <v>2937</v>
      </c>
      <c r="AJ194" s="39">
        <f>AG195</f>
        <v>3527</v>
      </c>
      <c r="AK194" s="39"/>
      <c r="AL194" s="195">
        <f>INT(IF(AB194&lt;25,0,(AB194-23.5)/1.5)*10)</f>
        <v>0</v>
      </c>
      <c r="AM194" s="195">
        <f>INT(IF(AC194&lt;120,0,(AC194-117.6)/2.4)*10)</f>
        <v>0</v>
      </c>
      <c r="AN194" s="195">
        <f>INT(IF(AO194&gt;=441,0,(442.5-AO194)/2.5)*10)</f>
        <v>1194</v>
      </c>
      <c r="AO194" s="217">
        <f>IF(AND(AP194=0,AQ194=0),"",AP194*60+AQ194)</f>
        <v>144</v>
      </c>
      <c r="AP194" s="217">
        <f>HOUR(AD194)</f>
        <v>2</v>
      </c>
      <c r="AQ194" s="217">
        <f>MINUTE(AD194)</f>
        <v>24</v>
      </c>
      <c r="AT194" s="151">
        <f>D191</f>
        <v>0</v>
      </c>
      <c r="AU194" s="150" t="str">
        <f>IF(A194="A","QD","")</f>
        <v/>
      </c>
    </row>
    <row r="195" spans="2:47" ht="15.75" thickBot="1" x14ac:dyDescent="0.25">
      <c r="B195" s="353"/>
      <c r="C195" s="230"/>
      <c r="D195" s="77"/>
      <c r="E195" s="77"/>
      <c r="F195" s="253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80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155" t="s">
        <v>119</v>
      </c>
      <c r="AF195" s="156"/>
      <c r="AG195" s="157">
        <f>SUM(AG193:AG194)</f>
        <v>3527</v>
      </c>
      <c r="AJ195" s="30">
        <f>AG195</f>
        <v>3527</v>
      </c>
      <c r="AK195" s="30"/>
      <c r="AL195" s="30"/>
      <c r="AM195" s="30"/>
      <c r="AN195" s="30"/>
      <c r="AP195" s="15"/>
      <c r="AQ195" s="18"/>
      <c r="AT195" s="20"/>
      <c r="AU195" s="20"/>
    </row>
    <row r="196" spans="2:47" ht="15.75" thickBot="1" x14ac:dyDescent="0.25">
      <c r="B196" s="353"/>
      <c r="C196" s="266"/>
      <c r="D196" s="267"/>
      <c r="E196" s="267"/>
      <c r="F196" s="268"/>
      <c r="G196" s="268"/>
      <c r="H196" s="268"/>
      <c r="I196" s="268"/>
      <c r="J196" s="268"/>
      <c r="K196" s="269"/>
      <c r="L196" s="268"/>
      <c r="M196" s="269"/>
      <c r="N196" s="268"/>
      <c r="O196" s="269"/>
      <c r="P196" s="268"/>
      <c r="Q196" s="269"/>
      <c r="R196" s="268"/>
      <c r="S196" s="269"/>
      <c r="T196" s="268"/>
      <c r="U196" s="269"/>
      <c r="V196" s="270"/>
      <c r="W196" s="269"/>
      <c r="X196" s="268"/>
      <c r="Y196" s="269"/>
      <c r="Z196" s="268"/>
      <c r="AA196" s="269"/>
      <c r="AB196" s="271"/>
      <c r="AC196" s="270"/>
      <c r="AD196" s="270"/>
      <c r="AE196" s="269"/>
      <c r="AF196" s="272"/>
      <c r="AG196" s="273"/>
      <c r="AJ196" s="30">
        <f>AG195</f>
        <v>3527</v>
      </c>
      <c r="AK196" s="30"/>
      <c r="AL196" s="30"/>
      <c r="AM196" s="30"/>
      <c r="AN196" s="30"/>
      <c r="AP196" s="15"/>
      <c r="AQ196" s="15"/>
      <c r="AT196" s="15"/>
      <c r="AU196" s="15"/>
    </row>
    <row r="197" spans="2:47" ht="15" x14ac:dyDescent="0.2">
      <c r="B197" s="353"/>
      <c r="C197" s="227" t="s">
        <v>188</v>
      </c>
      <c r="D197" s="243"/>
      <c r="E197" s="245"/>
      <c r="F197" s="251"/>
      <c r="G197" s="115"/>
      <c r="H197" s="115"/>
      <c r="I197" s="116" t="s">
        <v>86</v>
      </c>
      <c r="J197" s="117"/>
      <c r="K197" s="118" t="s">
        <v>87</v>
      </c>
      <c r="L197" s="119" t="s">
        <v>88</v>
      </c>
      <c r="M197" s="118" t="s">
        <v>87</v>
      </c>
      <c r="N197" s="119" t="s">
        <v>232</v>
      </c>
      <c r="O197" s="118" t="s">
        <v>87</v>
      </c>
      <c r="P197" s="120" t="s">
        <v>90</v>
      </c>
      <c r="Q197" s="118" t="s">
        <v>87</v>
      </c>
      <c r="R197" s="121" t="s">
        <v>91</v>
      </c>
      <c r="S197" s="118" t="s">
        <v>126</v>
      </c>
      <c r="T197" s="120" t="s">
        <v>92</v>
      </c>
      <c r="U197" s="118" t="s">
        <v>87</v>
      </c>
      <c r="V197" s="116" t="s">
        <v>93</v>
      </c>
      <c r="W197" s="118" t="s">
        <v>87</v>
      </c>
      <c r="X197" s="119" t="s">
        <v>94</v>
      </c>
      <c r="Y197" s="118" t="s">
        <v>87</v>
      </c>
      <c r="Z197" s="120" t="s">
        <v>95</v>
      </c>
      <c r="AA197" s="118" t="s">
        <v>87</v>
      </c>
      <c r="AB197" s="239" t="s">
        <v>96</v>
      </c>
      <c r="AC197" s="116" t="s">
        <v>97</v>
      </c>
      <c r="AD197" s="116" t="s">
        <v>233</v>
      </c>
      <c r="AE197" s="124" t="s">
        <v>87</v>
      </c>
      <c r="AF197" s="129"/>
      <c r="AG197" s="127" t="s">
        <v>99</v>
      </c>
      <c r="AJ197" s="31">
        <f>AG201</f>
        <v>3352</v>
      </c>
      <c r="AK197" s="31"/>
      <c r="AL197" s="214" t="s">
        <v>100</v>
      </c>
      <c r="AM197" s="214" t="s">
        <v>100</v>
      </c>
      <c r="AN197" s="214" t="s">
        <v>100</v>
      </c>
      <c r="AO197" s="214" t="s">
        <v>101</v>
      </c>
      <c r="AP197" s="214" t="s">
        <v>102</v>
      </c>
      <c r="AQ197" s="214" t="s">
        <v>103</v>
      </c>
      <c r="AT197" s="17"/>
      <c r="AU197" s="16"/>
    </row>
    <row r="198" spans="2:47" ht="15" x14ac:dyDescent="0.2">
      <c r="B198" s="353"/>
      <c r="C198" s="228" t="s">
        <v>104</v>
      </c>
      <c r="D198" s="257" t="s">
        <v>105</v>
      </c>
      <c r="E198" s="257" t="s">
        <v>106</v>
      </c>
      <c r="F198" s="254" t="s">
        <v>107</v>
      </c>
      <c r="G198" s="59" t="s">
        <v>108</v>
      </c>
      <c r="H198" s="246" t="s">
        <v>109</v>
      </c>
      <c r="I198" s="61" t="s">
        <v>110</v>
      </c>
      <c r="J198" s="61"/>
      <c r="K198" s="79"/>
      <c r="L198" s="63" t="s">
        <v>111</v>
      </c>
      <c r="M198" s="79"/>
      <c r="N198" s="63" t="s">
        <v>111</v>
      </c>
      <c r="O198" s="79"/>
      <c r="P198" s="64" t="s">
        <v>112</v>
      </c>
      <c r="Q198" s="79"/>
      <c r="R198" s="64" t="s">
        <v>112</v>
      </c>
      <c r="S198" s="79"/>
      <c r="T198" s="64" t="s">
        <v>111</v>
      </c>
      <c r="U198" s="79"/>
      <c r="V198" s="61" t="s">
        <v>112</v>
      </c>
      <c r="W198" s="79"/>
      <c r="X198" s="63" t="s">
        <v>112</v>
      </c>
      <c r="Y198" s="79"/>
      <c r="Z198" s="64" t="s">
        <v>111</v>
      </c>
      <c r="AA198" s="79"/>
      <c r="AB198" s="240" t="s">
        <v>111</v>
      </c>
      <c r="AC198" s="61" t="s">
        <v>111</v>
      </c>
      <c r="AD198" s="66" t="s">
        <v>113</v>
      </c>
      <c r="AE198" s="64"/>
      <c r="AF198" s="113"/>
      <c r="AG198" s="128" t="s">
        <v>114</v>
      </c>
      <c r="AJ198" s="31">
        <f>AG201</f>
        <v>3352</v>
      </c>
      <c r="AK198" s="31"/>
      <c r="AL198" s="215" t="s">
        <v>96</v>
      </c>
      <c r="AM198" s="215" t="s">
        <v>97</v>
      </c>
      <c r="AN198" s="215" t="s">
        <v>115</v>
      </c>
      <c r="AO198" s="216" t="s">
        <v>115</v>
      </c>
      <c r="AP198" s="216" t="s">
        <v>115</v>
      </c>
      <c r="AQ198" s="216" t="s">
        <v>115</v>
      </c>
      <c r="AT198" s="17"/>
      <c r="AU198" s="16"/>
    </row>
    <row r="199" spans="2:47" ht="15" x14ac:dyDescent="0.2">
      <c r="B199" s="353"/>
      <c r="C199" s="229"/>
      <c r="D199" s="68" t="s">
        <v>275</v>
      </c>
      <c r="E199" s="68" t="s">
        <v>276</v>
      </c>
      <c r="F199" s="249" t="s">
        <v>117</v>
      </c>
      <c r="G199" s="261"/>
      <c r="H199" s="140"/>
      <c r="I199" s="73">
        <v>11.7</v>
      </c>
      <c r="J199" s="73"/>
      <c r="K199" s="132">
        <f>INT(IF(J199="E",(IF((AND(I199&gt;10.99)*(I199&lt;14.21)),(14.3-I199)/0.1*10,(IF((AND(I199&gt;6)*(I199&lt;11.01)),(12.65-I199)/0.05*10,0))))+50,(IF((AND(I199&gt;10.99)*(I199&lt;14.21)),(14.3-I199)/0.1*10,(IF((AND(I199&gt;6)*(I199&lt;11.01)),(12.65-I199)/0.05*10,0))))))</f>
        <v>260</v>
      </c>
      <c r="L199" s="73">
        <v>2.75</v>
      </c>
      <c r="M199" s="132">
        <f>INT(IF(L199&lt;1,0,(L199-0.945)/0.055)*10)</f>
        <v>328</v>
      </c>
      <c r="N199" s="76"/>
      <c r="O199" s="132">
        <f>INT(IF(N199&lt;3,0,(N199-2.85)/0.15)*10)</f>
        <v>0</v>
      </c>
      <c r="P199" s="71"/>
      <c r="Q199" s="132">
        <f>INT(IF(P199&lt;5,0,(P199-4)/1)*10)</f>
        <v>0</v>
      </c>
      <c r="R199" s="72"/>
      <c r="S199" s="221">
        <f>INT(IF(R199&lt;30,0,(R199-27)/3)*10)</f>
        <v>0</v>
      </c>
      <c r="T199" s="73"/>
      <c r="U199" s="132">
        <f>INT(IF(T199&lt;2.2,0,(T199-2.135)/0.065)*10)</f>
        <v>0</v>
      </c>
      <c r="V199" s="72"/>
      <c r="W199" s="132">
        <f>INT(IF(V199&lt;5,0,(V199-4.3)/0.7)*10)</f>
        <v>0</v>
      </c>
      <c r="X199" s="59"/>
      <c r="Y199" s="132">
        <f>INT(IF(X199&lt;10,0,(X199-9)/1)*10)</f>
        <v>0</v>
      </c>
      <c r="Z199" s="73">
        <v>12.6</v>
      </c>
      <c r="AA199" s="132">
        <f>INT(IF(Z199&lt;5,0,(Z199-4.25)/0.75)*10)</f>
        <v>111</v>
      </c>
      <c r="AB199" s="238"/>
      <c r="AC199" s="71"/>
      <c r="AD199" s="74"/>
      <c r="AE199" s="200">
        <f>IF(AF199="ANO",(MAX(AL199:AN199)),0)</f>
        <v>0</v>
      </c>
      <c r="AF199" s="205" t="str">
        <f>IF(AND(ISNUMBER(AB199))*((ISNUMBER(AC199)))*(((ISNUMBER(AD199)))),"NE",IF(AND(ISNUMBER(AB199))*((ISNUMBER(AC199))),"NE",IF(AND(ISNUMBER(AB199))*((ISNUMBER(AD199))),"NE",IF(AND(ISNUMBER(AC199))*((ISNUMBER(AD199))),"NE",IF(AND(AB199="")*((AC199=""))*(((AD199=""))),"NE","ANO")))))</f>
        <v>NE</v>
      </c>
      <c r="AG199" s="130">
        <f>SUM(K199+M199+O199+Q199+S199+U199+W199+Y199+AA199+AE199)</f>
        <v>699</v>
      </c>
      <c r="AJ199" s="39">
        <f>AG201</f>
        <v>3352</v>
      </c>
      <c r="AK199" s="39"/>
      <c r="AL199" s="195">
        <f>INT(IF(AB199&lt;25,0,(AB199-23.5)/1.5)*10)</f>
        <v>0</v>
      </c>
      <c r="AM199" s="195">
        <f>INT(IF(AC199&lt;120,0,(AC199-117.6)/2.4)*10)</f>
        <v>0</v>
      </c>
      <c r="AN199" s="195">
        <f>INT(IF(AO199&gt;=441,0,(442.5-AO199)/2.5)*10)</f>
        <v>0</v>
      </c>
      <c r="AO199" s="217" t="str">
        <f>IF(AND(AP199=0,AQ199=0),"",AP199*60+AQ199)</f>
        <v/>
      </c>
      <c r="AP199" s="217">
        <f>HOUR(AD199)</f>
        <v>0</v>
      </c>
      <c r="AQ199" s="217">
        <f>MINUTE(AD199)</f>
        <v>0</v>
      </c>
      <c r="AT199" s="151">
        <f>D197</f>
        <v>0</v>
      </c>
      <c r="AU199" s="150" t="str">
        <f>IF(A199="A","QD","")</f>
        <v/>
      </c>
    </row>
    <row r="200" spans="2:47" ht="15" x14ac:dyDescent="0.2">
      <c r="B200" s="353">
        <v>24</v>
      </c>
      <c r="C200" s="229"/>
      <c r="D200" s="75" t="s">
        <v>277</v>
      </c>
      <c r="E200" s="75" t="s">
        <v>278</v>
      </c>
      <c r="F200" s="250" t="s">
        <v>118</v>
      </c>
      <c r="G200" s="261"/>
      <c r="H200" s="281">
        <f>SUM(G200-G199)</f>
        <v>0</v>
      </c>
      <c r="I200" s="69">
        <v>10</v>
      </c>
      <c r="J200" s="69"/>
      <c r="K200" s="132">
        <f>INT(IF(J200="E",(IF((AND(I200&gt;10.99)*(I200&lt;14.21)),(14.3-I200)/0.1*10,(IF((AND(I200&gt;6)*(I200&lt;11.01)),(12.65-I200)/0.05*10,0))))+50,(IF((AND(I200&gt;10.99)*(I200&lt;14.21)),(14.3-I200)/0.1*10,(IF((AND(I200&gt;6)*(I200&lt;11.01)),(12.65-I200)/0.05*10,0))))))</f>
        <v>530</v>
      </c>
      <c r="L200" s="69">
        <v>3.45</v>
      </c>
      <c r="M200" s="132">
        <f>INT(IF(L200&lt;1,0,(L200-0.945)/0.055)*10)</f>
        <v>455</v>
      </c>
      <c r="N200" s="70">
        <v>10.75</v>
      </c>
      <c r="O200" s="132">
        <f>INT(IF(N200&lt;3,0,(N200-2.85)/0.15)*10)</f>
        <v>526</v>
      </c>
      <c r="P200" s="71"/>
      <c r="Q200" s="132">
        <f>INT(IF(P200&lt;5,0,(P200-4)/1)*10)</f>
        <v>0</v>
      </c>
      <c r="R200" s="72"/>
      <c r="S200" s="221">
        <f>INT(IF(R200&lt;30,0,(R200-27)/3)*10)</f>
        <v>0</v>
      </c>
      <c r="T200" s="69"/>
      <c r="U200" s="132">
        <f>INT(IF(T200&lt;2.2,0,(T200-2.135)/0.065)*10)</f>
        <v>0</v>
      </c>
      <c r="V200" s="72"/>
      <c r="W200" s="132">
        <f>INT(IF(V200&lt;5,0,(V200-4.3)/0.7)*10)</f>
        <v>0</v>
      </c>
      <c r="X200" s="59"/>
      <c r="Y200" s="132">
        <f>INT(IF(X200&lt;10,0,(X200-9)/1)*10)</f>
        <v>0</v>
      </c>
      <c r="Z200" s="73"/>
      <c r="AA200" s="132">
        <f>INT(IF(Z200&lt;5,0,(Z200-4.25)/0.75)*10)</f>
        <v>0</v>
      </c>
      <c r="AB200" s="238"/>
      <c r="AC200" s="71"/>
      <c r="AD200" s="87">
        <v>0.10902777777777778</v>
      </c>
      <c r="AE200" s="200">
        <f>IF(AF200="ANO",(MAX(AL200:AN200)),0)</f>
        <v>1142</v>
      </c>
      <c r="AF200" s="205" t="str">
        <f>IF(AND(ISNUMBER(AB200))*((ISNUMBER(AC200)))*(((ISNUMBER(AD200)))),"NE",IF(AND(ISNUMBER(AB200))*((ISNUMBER(AC200))),"NE",IF(AND(ISNUMBER(AB200))*((ISNUMBER(AD200))),"NE",IF(AND(ISNUMBER(AC200))*((ISNUMBER(AD200))),"NE",IF(AND(AB200="")*((AC200=""))*(((AD200=""))),"NE","ANO")))))</f>
        <v>ANO</v>
      </c>
      <c r="AG200" s="131">
        <f>SUM(K200+M200+O200+Q200+S200+U200+W200+Y200+AA200+AE200)</f>
        <v>2653</v>
      </c>
      <c r="AJ200" s="39">
        <f>AG201</f>
        <v>3352</v>
      </c>
      <c r="AK200" s="39"/>
      <c r="AL200" s="195">
        <f>INT(IF(AB200&lt;25,0,(AB200-23.5)/1.5)*10)</f>
        <v>0</v>
      </c>
      <c r="AM200" s="195">
        <f>INT(IF(AC200&lt;120,0,(AC200-117.6)/2.4)*10)</f>
        <v>0</v>
      </c>
      <c r="AN200" s="195">
        <f>INT(IF(AO200&gt;=441,0,(442.5-AO200)/2.5)*10)</f>
        <v>1142</v>
      </c>
      <c r="AO200" s="217">
        <f>IF(AND(AP200=0,AQ200=0),"",AP200*60+AQ200)</f>
        <v>157</v>
      </c>
      <c r="AP200" s="217">
        <f>HOUR(AD200)</f>
        <v>2</v>
      </c>
      <c r="AQ200" s="217">
        <f>MINUTE(AD200)</f>
        <v>37</v>
      </c>
      <c r="AT200" s="151">
        <f>D197</f>
        <v>0</v>
      </c>
      <c r="AU200" s="150" t="str">
        <f>IF(A200="A","QD","")</f>
        <v/>
      </c>
    </row>
    <row r="201" spans="2:47" ht="15.75" thickBot="1" x14ac:dyDescent="0.25">
      <c r="B201" s="353"/>
      <c r="C201" s="230"/>
      <c r="D201" s="77"/>
      <c r="E201" s="77"/>
      <c r="F201" s="253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155" t="s">
        <v>119</v>
      </c>
      <c r="AF201" s="156"/>
      <c r="AG201" s="157">
        <f>SUM(AG199:AG200)</f>
        <v>3352</v>
      </c>
      <c r="AJ201" s="30">
        <f>AG201</f>
        <v>3352</v>
      </c>
      <c r="AK201" s="30"/>
      <c r="AL201" s="220"/>
      <c r="AM201" s="220"/>
      <c r="AN201" s="220"/>
      <c r="AO201" s="154"/>
      <c r="AP201" s="154"/>
      <c r="AQ201" s="154"/>
      <c r="AU201" s="20"/>
    </row>
    <row r="202" spans="2:47" ht="15.75" thickBot="1" x14ac:dyDescent="0.25">
      <c r="B202" s="353"/>
      <c r="C202" s="266"/>
      <c r="D202" s="267"/>
      <c r="E202" s="267"/>
      <c r="F202" s="268"/>
      <c r="G202" s="268"/>
      <c r="H202" s="268"/>
      <c r="I202" s="268"/>
      <c r="J202" s="268"/>
      <c r="K202" s="269"/>
      <c r="L202" s="268"/>
      <c r="M202" s="269"/>
      <c r="N202" s="268"/>
      <c r="O202" s="269"/>
      <c r="P202" s="268"/>
      <c r="Q202" s="269"/>
      <c r="R202" s="268"/>
      <c r="S202" s="269"/>
      <c r="T202" s="268"/>
      <c r="U202" s="269"/>
      <c r="V202" s="270"/>
      <c r="W202" s="269"/>
      <c r="X202" s="268"/>
      <c r="Y202" s="269"/>
      <c r="Z202" s="268"/>
      <c r="AA202" s="269"/>
      <c r="AB202" s="271"/>
      <c r="AC202" s="270"/>
      <c r="AD202" s="270"/>
      <c r="AE202" s="269"/>
      <c r="AF202" s="272"/>
      <c r="AG202" s="273"/>
      <c r="AJ202" s="30">
        <f>AG201</f>
        <v>3352</v>
      </c>
      <c r="AK202" s="30"/>
      <c r="AL202" s="220"/>
      <c r="AM202" s="220"/>
      <c r="AN202" s="220"/>
      <c r="AO202" s="154"/>
      <c r="AP202" s="154"/>
      <c r="AQ202" s="154"/>
      <c r="AU202" s="15"/>
    </row>
    <row r="203" spans="2:47" ht="15" x14ac:dyDescent="0.2">
      <c r="B203" s="353"/>
      <c r="C203" s="227" t="s">
        <v>212</v>
      </c>
      <c r="D203" s="258"/>
      <c r="E203" s="259"/>
      <c r="F203" s="304"/>
      <c r="G203" s="115"/>
      <c r="H203" s="115"/>
      <c r="I203" s="206" t="s">
        <v>86</v>
      </c>
      <c r="J203" s="207"/>
      <c r="K203" s="208" t="s">
        <v>87</v>
      </c>
      <c r="L203" s="209" t="s">
        <v>88</v>
      </c>
      <c r="M203" s="208" t="s">
        <v>87</v>
      </c>
      <c r="N203" s="119" t="s">
        <v>232</v>
      </c>
      <c r="O203" s="208" t="s">
        <v>87</v>
      </c>
      <c r="P203" s="210" t="s">
        <v>90</v>
      </c>
      <c r="Q203" s="208" t="s">
        <v>87</v>
      </c>
      <c r="R203" s="211" t="s">
        <v>91</v>
      </c>
      <c r="S203" s="208" t="s">
        <v>87</v>
      </c>
      <c r="T203" s="210" t="s">
        <v>92</v>
      </c>
      <c r="U203" s="208" t="s">
        <v>87</v>
      </c>
      <c r="V203" s="206" t="s">
        <v>93</v>
      </c>
      <c r="W203" s="208" t="s">
        <v>87</v>
      </c>
      <c r="X203" s="209" t="s">
        <v>94</v>
      </c>
      <c r="Y203" s="208" t="s">
        <v>87</v>
      </c>
      <c r="Z203" s="210" t="s">
        <v>95</v>
      </c>
      <c r="AA203" s="208" t="s">
        <v>87</v>
      </c>
      <c r="AB203" s="241" t="s">
        <v>96</v>
      </c>
      <c r="AC203" s="206" t="s">
        <v>97</v>
      </c>
      <c r="AD203" s="116" t="s">
        <v>339</v>
      </c>
      <c r="AE203" s="212" t="s">
        <v>87</v>
      </c>
      <c r="AF203" s="213"/>
      <c r="AG203" s="127" t="s">
        <v>99</v>
      </c>
      <c r="AJ203" s="31">
        <f>AG207</f>
        <v>3252</v>
      </c>
      <c r="AK203" s="31"/>
      <c r="AL203" s="214" t="s">
        <v>100</v>
      </c>
      <c r="AM203" s="214" t="s">
        <v>100</v>
      </c>
      <c r="AN203" s="214" t="s">
        <v>100</v>
      </c>
      <c r="AO203" s="214" t="s">
        <v>101</v>
      </c>
      <c r="AP203" s="214" t="s">
        <v>102</v>
      </c>
      <c r="AQ203" s="214" t="s">
        <v>103</v>
      </c>
      <c r="AT203" s="17"/>
      <c r="AU203" s="16"/>
    </row>
    <row r="204" spans="2:47" ht="15" x14ac:dyDescent="0.2">
      <c r="B204" s="353"/>
      <c r="C204" s="228" t="s">
        <v>104</v>
      </c>
      <c r="D204" s="257" t="s">
        <v>105</v>
      </c>
      <c r="E204" s="257" t="s">
        <v>106</v>
      </c>
      <c r="F204" s="254" t="s">
        <v>107</v>
      </c>
      <c r="G204" s="59" t="s">
        <v>108</v>
      </c>
      <c r="H204" s="246" t="s">
        <v>109</v>
      </c>
      <c r="I204" s="61" t="s">
        <v>110</v>
      </c>
      <c r="J204" s="61"/>
      <c r="K204" s="79"/>
      <c r="L204" s="63" t="s">
        <v>111</v>
      </c>
      <c r="M204" s="79"/>
      <c r="N204" s="63" t="s">
        <v>111</v>
      </c>
      <c r="O204" s="79"/>
      <c r="P204" s="64" t="s">
        <v>112</v>
      </c>
      <c r="Q204" s="79"/>
      <c r="R204" s="64" t="s">
        <v>112</v>
      </c>
      <c r="S204" s="79"/>
      <c r="T204" s="64" t="s">
        <v>111</v>
      </c>
      <c r="U204" s="79"/>
      <c r="V204" s="61" t="s">
        <v>112</v>
      </c>
      <c r="W204" s="79"/>
      <c r="X204" s="63" t="s">
        <v>112</v>
      </c>
      <c r="Y204" s="79"/>
      <c r="Z204" s="64" t="s">
        <v>111</v>
      </c>
      <c r="AA204" s="79"/>
      <c r="AB204" s="240" t="s">
        <v>111</v>
      </c>
      <c r="AC204" s="61" t="s">
        <v>111</v>
      </c>
      <c r="AD204" s="61" t="s">
        <v>113</v>
      </c>
      <c r="AE204" s="64"/>
      <c r="AF204" s="222"/>
      <c r="AG204" s="128" t="s">
        <v>114</v>
      </c>
      <c r="AJ204" s="31">
        <f>AG207</f>
        <v>3252</v>
      </c>
      <c r="AK204" s="31"/>
      <c r="AL204" s="215" t="s">
        <v>96</v>
      </c>
      <c r="AM204" s="215" t="s">
        <v>97</v>
      </c>
      <c r="AN204" s="215" t="s">
        <v>115</v>
      </c>
      <c r="AO204" s="216" t="s">
        <v>115</v>
      </c>
      <c r="AP204" s="216" t="s">
        <v>115</v>
      </c>
      <c r="AQ204" s="216" t="s">
        <v>115</v>
      </c>
      <c r="AT204" s="17"/>
      <c r="AU204" s="16"/>
    </row>
    <row r="205" spans="2:47" ht="15" x14ac:dyDescent="0.2">
      <c r="B205" s="353"/>
      <c r="C205" s="229"/>
      <c r="D205" s="68" t="s">
        <v>249</v>
      </c>
      <c r="E205" s="68" t="s">
        <v>248</v>
      </c>
      <c r="F205" s="249" t="s">
        <v>117</v>
      </c>
      <c r="G205" s="261"/>
      <c r="H205" s="140"/>
      <c r="I205" s="73">
        <v>10.5</v>
      </c>
      <c r="J205" s="73"/>
      <c r="K205" s="132">
        <f>INT(IF(J205="E",(IF((AND(I205&gt;10.99)*(I205&lt;14.21)),(14.3-I205)/0.1*10,(IF((AND(I205&gt;6)*(I205&lt;11.01)),(12.65-I205)/0.05*10,0))))+50,(IF((AND(I205&gt;10.99)*(I205&lt;14.21)),(14.3-I205)/0.1*10,(IF((AND(I205&gt;6)*(I205&lt;11.01)),(12.65-I205)/0.05*10,0))))))</f>
        <v>430</v>
      </c>
      <c r="L205" s="73">
        <v>2.82</v>
      </c>
      <c r="M205" s="132">
        <f>INT(IF(L205&lt;1,0,(L205-0.945)/0.055)*10)</f>
        <v>340</v>
      </c>
      <c r="N205" s="76"/>
      <c r="O205" s="132">
        <f>INT(IF(N205&lt;3,0,(N205-2.85)/0.15)*10)</f>
        <v>0</v>
      </c>
      <c r="P205" s="71"/>
      <c r="Q205" s="132">
        <f>INT(IF(P205&lt;5,0,(P205-4)/1)*10)</f>
        <v>0</v>
      </c>
      <c r="R205" s="72"/>
      <c r="S205" s="221">
        <f>INT(IF(R205&lt;30,0,(R205-27)/3)*10)</f>
        <v>0</v>
      </c>
      <c r="T205" s="73"/>
      <c r="U205" s="132">
        <f>INT(IF(T205&lt;2.2,0,(T205-2.135)/0.065)*10)</f>
        <v>0</v>
      </c>
      <c r="V205" s="72"/>
      <c r="W205" s="132">
        <f>INT(IF(V205&lt;5,0,(V205-4.3)/0.7)*10)</f>
        <v>0</v>
      </c>
      <c r="X205" s="59"/>
      <c r="Y205" s="132">
        <f>INT(IF(X205&lt;10,0,(X205-9)/1)*10)</f>
        <v>0</v>
      </c>
      <c r="Z205" s="73">
        <v>23.4</v>
      </c>
      <c r="AA205" s="132">
        <f>INT(IF(Z205&lt;5,0,(Z205-4.25)/0.75)*10)</f>
        <v>255</v>
      </c>
      <c r="AB205" s="238"/>
      <c r="AC205" s="71"/>
      <c r="AD205" s="74"/>
      <c r="AE205" s="200">
        <f>IF(AF205="ANO",(MAX(AL205:AN205)),0)</f>
        <v>0</v>
      </c>
      <c r="AF205" s="205" t="str">
        <f>IF(AND(ISNUMBER(AB205))*((ISNUMBER(AC205)))*(((ISNUMBER(AD205)))),"NE",IF(AND(ISNUMBER(AB205))*((ISNUMBER(AC205))),"NE",IF(AND(ISNUMBER(AB205))*((ISNUMBER(AD205))),"NE",IF(AND(ISNUMBER(AC205))*((ISNUMBER(AD205))),"NE",IF(AND(AB205="")*((AC205=""))*(((AD205=""))),"NE","ANO")))))</f>
        <v>NE</v>
      </c>
      <c r="AG205" s="130">
        <f>SUM(K205+M205+O205+Q205+S205+U205+W205+Y205+AA205+AE205)</f>
        <v>1025</v>
      </c>
      <c r="AJ205" s="39">
        <f>AG207</f>
        <v>3252</v>
      </c>
      <c r="AK205" s="39"/>
      <c r="AL205" s="195">
        <f>INT(IF(AB205&lt;25,0,(AB205-23.5)/1.5)*10)</f>
        <v>0</v>
      </c>
      <c r="AM205" s="195">
        <f>INT(IF(AC205&lt;120,0,(AC205-117.6)/2.4)*10)</f>
        <v>0</v>
      </c>
      <c r="AN205" s="195">
        <f>INT(IF(AO205&gt;=441,0,(442.5-AO205)/2.5)*10)</f>
        <v>0</v>
      </c>
      <c r="AO205" s="217" t="str">
        <f>IF(AND(AP205=0,AQ205=0),"",AP205*60+AQ205)</f>
        <v/>
      </c>
      <c r="AP205" s="217">
        <f>HOUR(AD205)</f>
        <v>0</v>
      </c>
      <c r="AQ205" s="217">
        <f>MINUTE(AD205)</f>
        <v>0</v>
      </c>
      <c r="AT205" s="151">
        <f>D203</f>
        <v>0</v>
      </c>
      <c r="AU205" s="150" t="str">
        <f>IF(A205="A","QD","")</f>
        <v/>
      </c>
    </row>
    <row r="206" spans="2:47" ht="15" x14ac:dyDescent="0.2">
      <c r="B206" s="354">
        <v>7</v>
      </c>
      <c r="C206" s="229"/>
      <c r="D206" s="75" t="s">
        <v>330</v>
      </c>
      <c r="E206" s="75" t="s">
        <v>329</v>
      </c>
      <c r="F206" s="250" t="s">
        <v>118</v>
      </c>
      <c r="G206" s="261"/>
      <c r="H206" s="281">
        <f>SUM(G206-G205)</f>
        <v>0</v>
      </c>
      <c r="I206" s="69">
        <v>11.2</v>
      </c>
      <c r="J206" s="69"/>
      <c r="K206" s="132">
        <f>INT(IF(J206="E",(IF((AND(I206&gt;10.99)*(I206&lt;14.21)),(14.3-I206)/0.1*10,(IF((AND(I206&gt;6)*(I206&lt;11.01)),(12.65-I206)/0.05*10,0))))+50,(IF((AND(I206&gt;10.99)*(I206&lt;14.21)),(14.3-I206)/0.1*10,(IF((AND(I206&gt;6)*(I206&lt;11.01)),(12.65-I206)/0.05*10,0))))))</f>
        <v>310</v>
      </c>
      <c r="L206" s="69">
        <v>3.11</v>
      </c>
      <c r="M206" s="132">
        <f>INT(IF(L206&lt;1,0,(L206-0.945)/0.055)*10)</f>
        <v>393</v>
      </c>
      <c r="N206" s="70">
        <v>8.65</v>
      </c>
      <c r="O206" s="132">
        <f>INT(IF(N206&lt;3,0,(N206-2.85)/0.15)*10)</f>
        <v>386</v>
      </c>
      <c r="P206" s="71"/>
      <c r="Q206" s="132">
        <f>INT(IF(P206&lt;5,0,(P206-4)/1)*10)</f>
        <v>0</v>
      </c>
      <c r="R206" s="72"/>
      <c r="S206" s="221">
        <f>INT(IF(R206&lt;30,0,(R206-27)/3)*10)</f>
        <v>0</v>
      </c>
      <c r="T206" s="69"/>
      <c r="U206" s="132">
        <f>INT(IF(T206&lt;2.2,0,(T206-2.135)/0.065)*10)</f>
        <v>0</v>
      </c>
      <c r="V206" s="72"/>
      <c r="W206" s="132">
        <f>INT(IF(V206&lt;5,0,(V206-4.3)/0.7)*10)</f>
        <v>0</v>
      </c>
      <c r="X206" s="59"/>
      <c r="Y206" s="132">
        <f>INT(IF(X206&lt;10,0,(X206-9)/1)*10)</f>
        <v>0</v>
      </c>
      <c r="Z206" s="73"/>
      <c r="AA206" s="132">
        <f>INT(IF(Z206&lt;5,0,(Z206-4.25)/0.75)*10)</f>
        <v>0</v>
      </c>
      <c r="AB206" s="238"/>
      <c r="AC206" s="71"/>
      <c r="AD206" s="87">
        <v>0.10972222222222222</v>
      </c>
      <c r="AE206" s="200">
        <f>IF(AF206="ANO",(MAX(AL206:AN206)),0)</f>
        <v>1138</v>
      </c>
      <c r="AF206" s="205" t="str">
        <f>IF(AND(ISNUMBER(AB206))*((ISNUMBER(AC206)))*(((ISNUMBER(AD206)))),"NE",IF(AND(ISNUMBER(AB206))*((ISNUMBER(AC206))),"NE",IF(AND(ISNUMBER(AB206))*((ISNUMBER(AD206))),"NE",IF(AND(ISNUMBER(AC206))*((ISNUMBER(AD206))),"NE",IF(AND(AB206="")*((AC206=""))*(((AD206=""))),"NE","ANO")))))</f>
        <v>ANO</v>
      </c>
      <c r="AG206" s="131">
        <f>SUM(K206+M206+O206+Q206+S206+U206+W206+Y206+AA206+AE206)</f>
        <v>2227</v>
      </c>
      <c r="AJ206" s="39">
        <f>AG207</f>
        <v>3252</v>
      </c>
      <c r="AK206" s="39"/>
      <c r="AL206" s="195">
        <f>INT(IF(AB206&lt;25,0,(AB206-23.5)/1.5)*10)</f>
        <v>0</v>
      </c>
      <c r="AM206" s="195">
        <f>INT(IF(AC206&lt;120,0,(AC206-117.6)/2.4)*10)</f>
        <v>0</v>
      </c>
      <c r="AN206" s="195">
        <f>INT(IF(AO206&gt;=441,0,(442.5-AO206)/2.5)*10)</f>
        <v>1138</v>
      </c>
      <c r="AO206" s="217">
        <f>IF(AND(AP206=0,AQ206=0),"",AP206*60+AQ206)</f>
        <v>158</v>
      </c>
      <c r="AP206" s="217">
        <f>HOUR(AD206)</f>
        <v>2</v>
      </c>
      <c r="AQ206" s="217">
        <f>MINUTE(AD206)</f>
        <v>38</v>
      </c>
      <c r="AT206" s="151">
        <f>D203</f>
        <v>0</v>
      </c>
      <c r="AU206" s="150" t="str">
        <f>IF(A206="A","QD","")</f>
        <v/>
      </c>
    </row>
    <row r="207" spans="2:47" ht="15.75" thickBot="1" x14ac:dyDescent="0.25">
      <c r="B207" s="353"/>
      <c r="C207" s="230"/>
      <c r="D207" s="77"/>
      <c r="E207" s="77"/>
      <c r="F207" s="246"/>
      <c r="G207" s="232"/>
      <c r="H207" s="232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155" t="s">
        <v>119</v>
      </c>
      <c r="AF207" s="156"/>
      <c r="AG207" s="157">
        <f>SUM(AG205:AG206)</f>
        <v>3252</v>
      </c>
      <c r="AJ207" s="30">
        <f>AG207</f>
        <v>3252</v>
      </c>
      <c r="AK207" s="30"/>
      <c r="AL207" s="220"/>
      <c r="AM207" s="220"/>
      <c r="AN207" s="220"/>
      <c r="AO207" s="23"/>
      <c r="AP207" s="154"/>
      <c r="AQ207" s="154"/>
    </row>
    <row r="208" spans="2:47" ht="15.75" thickBot="1" x14ac:dyDescent="0.25">
      <c r="B208" s="353"/>
      <c r="C208" s="266"/>
      <c r="D208" s="267"/>
      <c r="E208" s="267"/>
      <c r="F208" s="268"/>
      <c r="G208" s="268"/>
      <c r="H208" s="268"/>
      <c r="I208" s="268"/>
      <c r="J208" s="268"/>
      <c r="K208" s="269"/>
      <c r="L208" s="268"/>
      <c r="M208" s="269"/>
      <c r="N208" s="268"/>
      <c r="O208" s="269"/>
      <c r="P208" s="268"/>
      <c r="Q208" s="269"/>
      <c r="R208" s="268"/>
      <c r="S208" s="269"/>
      <c r="T208" s="268"/>
      <c r="U208" s="269"/>
      <c r="V208" s="270"/>
      <c r="W208" s="269"/>
      <c r="X208" s="268"/>
      <c r="Y208" s="269"/>
      <c r="Z208" s="268"/>
      <c r="AA208" s="269"/>
      <c r="AB208" s="271"/>
      <c r="AC208" s="270"/>
      <c r="AD208" s="270"/>
      <c r="AE208" s="269"/>
      <c r="AF208" s="272"/>
      <c r="AG208" s="273"/>
      <c r="AJ208" s="30">
        <f>AG207</f>
        <v>3252</v>
      </c>
      <c r="AK208" s="30"/>
      <c r="AL208" s="220"/>
      <c r="AM208" s="220"/>
      <c r="AN208" s="220"/>
      <c r="AO208" s="23"/>
      <c r="AP208" s="154"/>
      <c r="AQ208" s="154"/>
    </row>
    <row r="209" spans="2:47" ht="15" x14ac:dyDescent="0.2">
      <c r="B209" s="353"/>
      <c r="C209" s="227" t="s">
        <v>129</v>
      </c>
      <c r="D209" s="258"/>
      <c r="E209" s="259"/>
      <c r="F209" s="303"/>
      <c r="G209" s="115"/>
      <c r="H209" s="115"/>
      <c r="I209" s="116" t="s">
        <v>86</v>
      </c>
      <c r="J209" s="117"/>
      <c r="K209" s="118" t="s">
        <v>87</v>
      </c>
      <c r="L209" s="119" t="s">
        <v>88</v>
      </c>
      <c r="M209" s="118" t="s">
        <v>87</v>
      </c>
      <c r="N209" s="119" t="s">
        <v>232</v>
      </c>
      <c r="O209" s="118" t="s">
        <v>87</v>
      </c>
      <c r="P209" s="120" t="s">
        <v>90</v>
      </c>
      <c r="Q209" s="118" t="s">
        <v>87</v>
      </c>
      <c r="R209" s="121" t="s">
        <v>91</v>
      </c>
      <c r="S209" s="118" t="s">
        <v>87</v>
      </c>
      <c r="T209" s="120" t="s">
        <v>92</v>
      </c>
      <c r="U209" s="118" t="s">
        <v>87</v>
      </c>
      <c r="V209" s="116" t="s">
        <v>93</v>
      </c>
      <c r="W209" s="118" t="s">
        <v>87</v>
      </c>
      <c r="X209" s="119" t="s">
        <v>94</v>
      </c>
      <c r="Y209" s="118" t="s">
        <v>87</v>
      </c>
      <c r="Z209" s="120" t="s">
        <v>95</v>
      </c>
      <c r="AA209" s="118" t="s">
        <v>87</v>
      </c>
      <c r="AB209" s="239" t="s">
        <v>96</v>
      </c>
      <c r="AC209" s="116" t="s">
        <v>97</v>
      </c>
      <c r="AD209" s="116" t="s">
        <v>233</v>
      </c>
      <c r="AE209" s="124" t="s">
        <v>87</v>
      </c>
      <c r="AF209" s="129"/>
      <c r="AG209" s="127" t="s">
        <v>99</v>
      </c>
      <c r="AI209" s="5"/>
      <c r="AJ209" s="31">
        <f>AG213</f>
        <v>3233</v>
      </c>
      <c r="AK209" s="31"/>
      <c r="AL209" s="214" t="s">
        <v>100</v>
      </c>
      <c r="AM209" s="214" t="s">
        <v>100</v>
      </c>
      <c r="AN209" s="214" t="s">
        <v>100</v>
      </c>
      <c r="AO209" s="214" t="s">
        <v>101</v>
      </c>
      <c r="AP209" s="214" t="s">
        <v>102</v>
      </c>
      <c r="AQ209" s="214" t="s">
        <v>103</v>
      </c>
      <c r="AU209" s="15"/>
    </row>
    <row r="210" spans="2:47" ht="15" x14ac:dyDescent="0.2">
      <c r="B210" s="353"/>
      <c r="C210" s="228" t="s">
        <v>104</v>
      </c>
      <c r="D210" s="257" t="s">
        <v>105</v>
      </c>
      <c r="E210" s="257" t="s">
        <v>106</v>
      </c>
      <c r="F210" s="254" t="s">
        <v>107</v>
      </c>
      <c r="G210" s="59" t="s">
        <v>108</v>
      </c>
      <c r="H210" s="246" t="s">
        <v>109</v>
      </c>
      <c r="I210" s="61" t="s">
        <v>110</v>
      </c>
      <c r="J210" s="61"/>
      <c r="K210" s="79"/>
      <c r="L210" s="63" t="s">
        <v>111</v>
      </c>
      <c r="M210" s="79"/>
      <c r="N210" s="63" t="s">
        <v>111</v>
      </c>
      <c r="O210" s="79"/>
      <c r="P210" s="64" t="s">
        <v>112</v>
      </c>
      <c r="Q210" s="79"/>
      <c r="R210" s="64" t="s">
        <v>112</v>
      </c>
      <c r="S210" s="79"/>
      <c r="T210" s="64" t="s">
        <v>111</v>
      </c>
      <c r="U210" s="79"/>
      <c r="V210" s="61" t="s">
        <v>112</v>
      </c>
      <c r="W210" s="79"/>
      <c r="X210" s="63" t="s">
        <v>112</v>
      </c>
      <c r="Y210" s="79"/>
      <c r="Z210" s="64" t="s">
        <v>111</v>
      </c>
      <c r="AA210" s="79"/>
      <c r="AB210" s="240" t="s">
        <v>111</v>
      </c>
      <c r="AC210" s="61" t="s">
        <v>111</v>
      </c>
      <c r="AD210" s="66" t="s">
        <v>113</v>
      </c>
      <c r="AE210" s="64"/>
      <c r="AF210" s="113"/>
      <c r="AG210" s="128" t="s">
        <v>114</v>
      </c>
      <c r="AJ210" s="31">
        <f>AG213</f>
        <v>3233</v>
      </c>
      <c r="AK210" s="31"/>
      <c r="AL210" s="215" t="s">
        <v>96</v>
      </c>
      <c r="AM210" s="215" t="s">
        <v>97</v>
      </c>
      <c r="AN210" s="215" t="s">
        <v>115</v>
      </c>
      <c r="AO210" s="216" t="s">
        <v>115</v>
      </c>
      <c r="AP210" s="216" t="s">
        <v>115</v>
      </c>
      <c r="AQ210" s="216" t="s">
        <v>115</v>
      </c>
      <c r="AU210" s="15"/>
    </row>
    <row r="211" spans="2:47" ht="15" x14ac:dyDescent="0.2">
      <c r="B211" s="353"/>
      <c r="C211" s="229"/>
      <c r="D211" s="260" t="s">
        <v>127</v>
      </c>
      <c r="E211" s="260" t="s">
        <v>238</v>
      </c>
      <c r="F211" s="249" t="s">
        <v>117</v>
      </c>
      <c r="G211" s="261"/>
      <c r="H211" s="140"/>
      <c r="I211" s="73">
        <v>11.1</v>
      </c>
      <c r="J211" s="73"/>
      <c r="K211" s="132">
        <f>INT(IF(J211="E",(IF((AND(I211&gt;10.99)*(I211&lt;14.21)),(14.3-I211)/0.1*10,(IF((AND(I211&gt;6)*(I211&lt;11.01)),(12.65-I211)/0.05*10,0))))+50,(IF((AND(I211&gt;10.99)*(I211&lt;14.21)),(14.3-I211)/0.1*10,(IF((AND(I211&gt;6)*(I211&lt;11.01)),(12.65-I211)/0.05*10,0))))))</f>
        <v>320</v>
      </c>
      <c r="L211" s="73">
        <v>2.1800000000000002</v>
      </c>
      <c r="M211" s="132">
        <f>INT(IF(L211&lt;1,0,(L211-0.945)/0.055)*10)</f>
        <v>224</v>
      </c>
      <c r="N211" s="76"/>
      <c r="O211" s="132">
        <f>INT(IF(N211&lt;3,0,(N211-2.85)/0.15)*10)</f>
        <v>0</v>
      </c>
      <c r="P211" s="71"/>
      <c r="Q211" s="132">
        <f>INT(IF(P211&lt;5,0,(P211-4)/1)*10)</f>
        <v>0</v>
      </c>
      <c r="R211" s="72"/>
      <c r="S211" s="221">
        <f>INT(IF(R211&lt;30,0,(R211-27)/3)*10)</f>
        <v>0</v>
      </c>
      <c r="T211" s="73"/>
      <c r="U211" s="132">
        <f>INT(IF(T211&lt;2.2,0,(T211-2.135)/0.065)*10)</f>
        <v>0</v>
      </c>
      <c r="V211" s="72"/>
      <c r="W211" s="132">
        <f>INT(IF(V211&lt;5,0,(V211-4.3)/0.7)*10)</f>
        <v>0</v>
      </c>
      <c r="X211" s="59"/>
      <c r="Y211" s="132">
        <f>INT(IF(X211&lt;10,0,(X211-9)/1)*10)</f>
        <v>0</v>
      </c>
      <c r="Z211" s="73">
        <v>6.5</v>
      </c>
      <c r="AA211" s="132">
        <f>INT(IF(Z211&lt;5,0,(Z211-4.25)/0.75)*10)</f>
        <v>30</v>
      </c>
      <c r="AB211" s="238"/>
      <c r="AC211" s="71"/>
      <c r="AD211" s="74"/>
      <c r="AE211" s="200">
        <f>IF(AF211="ANO",(MAX(AL211:AN211)),0)</f>
        <v>0</v>
      </c>
      <c r="AF211" s="205" t="str">
        <f>IF(AND(ISNUMBER(AB211))*((ISNUMBER(AC211)))*(((ISNUMBER(AD211)))),"NE",IF(AND(ISNUMBER(AB211))*((ISNUMBER(AC211))),"NE",IF(AND(ISNUMBER(AB211))*((ISNUMBER(AD211))),"NE",IF(AND(ISNUMBER(AC211))*((ISNUMBER(AD211))),"NE",IF(AND(AB211="")*((AC211=""))*(((AD211=""))),"NE","ANO")))))</f>
        <v>NE</v>
      </c>
      <c r="AG211" s="130">
        <f>SUM(K211+M211+O211+Q211+S211+U211+W211+Y211+AA211+AE211)</f>
        <v>574</v>
      </c>
      <c r="AH211" s="53"/>
      <c r="AJ211" s="39">
        <f>AG213</f>
        <v>3233</v>
      </c>
      <c r="AK211" s="39"/>
      <c r="AL211" s="195">
        <f>INT(IF(AB211&lt;25,0,(AB211-23.5)/1.5)*10)</f>
        <v>0</v>
      </c>
      <c r="AM211" s="195">
        <f>INT(IF(AC211&lt;120,0,(AC211-117.6)/2.4)*10)</f>
        <v>0</v>
      </c>
      <c r="AN211" s="195">
        <f>INT(IF(AO211&gt;=441,0,(442.5-AO211)/2.5)*10)</f>
        <v>0</v>
      </c>
      <c r="AO211" s="217" t="str">
        <f>IF(AND(AP211=0,AQ211=0),"",AP211*60+AQ211)</f>
        <v/>
      </c>
      <c r="AP211" s="217">
        <f>HOUR(AD211)</f>
        <v>0</v>
      </c>
      <c r="AQ211" s="217">
        <f>MINUTE(AD211)</f>
        <v>0</v>
      </c>
      <c r="AT211" s="151">
        <f>D209</f>
        <v>0</v>
      </c>
      <c r="AU211" s="150" t="str">
        <f>IF(A211="A","QD","")</f>
        <v/>
      </c>
    </row>
    <row r="212" spans="2:47" ht="15" x14ac:dyDescent="0.2">
      <c r="B212" s="354">
        <v>8</v>
      </c>
      <c r="C212" s="229"/>
      <c r="D212" s="262" t="s">
        <v>151</v>
      </c>
      <c r="E212" s="262" t="s">
        <v>238</v>
      </c>
      <c r="F212" s="250" t="s">
        <v>118</v>
      </c>
      <c r="G212" s="261"/>
      <c r="H212" s="281">
        <f>SUM(G212-G211)</f>
        <v>0</v>
      </c>
      <c r="I212" s="69">
        <v>10</v>
      </c>
      <c r="J212" s="69"/>
      <c r="K212" s="132">
        <f>INT(IF(J212="E",(IF((AND(I212&gt;10.99)*(I212&lt;14.21)),(14.3-I212)/0.1*10,(IF((AND(I212&gt;6)*(I212&lt;11.01)),(12.65-I212)/0.05*10,0))))+50,(IF((AND(I212&gt;10.99)*(I212&lt;14.21)),(14.3-I212)/0.1*10,(IF((AND(I212&gt;6)*(I212&lt;11.01)),(12.65-I212)/0.05*10,0))))))</f>
        <v>530</v>
      </c>
      <c r="L212" s="69">
        <v>3.51</v>
      </c>
      <c r="M212" s="132">
        <f>INT(IF(L212&lt;1,0,(L212-0.945)/0.055)*10)</f>
        <v>466</v>
      </c>
      <c r="N212" s="70">
        <v>10.19</v>
      </c>
      <c r="O212" s="132">
        <f>INT(IF(N212&lt;3,0,(N212-2.85)/0.15)*10)</f>
        <v>489</v>
      </c>
      <c r="P212" s="71"/>
      <c r="Q212" s="132">
        <f>INT(IF(P212&lt;5,0,(P212-4)/1)*10)</f>
        <v>0</v>
      </c>
      <c r="R212" s="72"/>
      <c r="S212" s="221">
        <f>INT(IF(R212&lt;30,0,(R212-27)/3)*10)</f>
        <v>0</v>
      </c>
      <c r="T212" s="69"/>
      <c r="U212" s="132">
        <f>INT(IF(T212&lt;2.2,0,(T212-2.135)/0.065)*10)</f>
        <v>0</v>
      </c>
      <c r="V212" s="72"/>
      <c r="W212" s="132">
        <f>INT(IF(V212&lt;5,0,(V212-4.3)/0.7)*10)</f>
        <v>0</v>
      </c>
      <c r="X212" s="59"/>
      <c r="Y212" s="132">
        <f>INT(IF(X212&lt;10,0,(X212-9)/1)*10)</f>
        <v>0</v>
      </c>
      <c r="Z212" s="73"/>
      <c r="AA212" s="132">
        <f>INT(IF(Z212&lt;5,0,(Z212-4.25)/0.75)*10)</f>
        <v>0</v>
      </c>
      <c r="AB212" s="238"/>
      <c r="AC212" s="71"/>
      <c r="AD212" s="87">
        <v>0.10347222222222223</v>
      </c>
      <c r="AE212" s="200">
        <f>IF(AF212="ANO",(MAX(AL212:AN212)),0)</f>
        <v>1174</v>
      </c>
      <c r="AF212" s="205" t="str">
        <f>IF(AND(ISNUMBER(AB212))*((ISNUMBER(AC212)))*(((ISNUMBER(AD212)))),"NE",IF(AND(ISNUMBER(AB212))*((ISNUMBER(AC212))),"NE",IF(AND(ISNUMBER(AB212))*((ISNUMBER(AD212))),"NE",IF(AND(ISNUMBER(AC212))*((ISNUMBER(AD212))),"NE",IF(AND(AB212="")*((AC212=""))*(((AD212=""))),"NE","ANO")))))</f>
        <v>ANO</v>
      </c>
      <c r="AG212" s="131">
        <f>SUM(K212+M212+O212+Q212+S212+U212+W212+Y212+AA212+AE212)</f>
        <v>2659</v>
      </c>
      <c r="AH212" s="53"/>
      <c r="AJ212" s="39">
        <f>AG213</f>
        <v>3233</v>
      </c>
      <c r="AK212" s="39"/>
      <c r="AL212" s="195">
        <f>INT(IF(AB212&lt;25,0,(AB212-23.5)/1.5)*10)</f>
        <v>0</v>
      </c>
      <c r="AM212" s="195">
        <f>INT(IF(AC212&lt;120,0,(AC212-117.6)/2.4)*10)</f>
        <v>0</v>
      </c>
      <c r="AN212" s="195">
        <f>INT(IF(AO212&gt;=441,0,(442.5-AO212)/2.5)*10)</f>
        <v>1174</v>
      </c>
      <c r="AO212" s="217">
        <f>IF(AND(AP212=0,AQ212=0),"",AP212*60+AQ212)</f>
        <v>149</v>
      </c>
      <c r="AP212" s="217">
        <f>HOUR(AD212)</f>
        <v>2</v>
      </c>
      <c r="AQ212" s="217">
        <f>MINUTE(AD212)</f>
        <v>29</v>
      </c>
      <c r="AT212" s="151">
        <f>D209</f>
        <v>0</v>
      </c>
      <c r="AU212" s="150" t="str">
        <f>IF(A212="A","QD","")</f>
        <v/>
      </c>
    </row>
    <row r="213" spans="2:47" ht="15.75" thickBot="1" x14ac:dyDescent="0.25">
      <c r="B213" s="353"/>
      <c r="C213" s="230"/>
      <c r="D213" s="77"/>
      <c r="E213" s="77"/>
      <c r="F213" s="253"/>
      <c r="G213" s="77"/>
      <c r="H213" s="77"/>
      <c r="I213" s="77"/>
      <c r="J213" s="77"/>
      <c r="K213" s="78"/>
      <c r="L213" s="77"/>
      <c r="M213" s="78"/>
      <c r="N213" s="321"/>
      <c r="O213" s="78"/>
      <c r="P213" s="321"/>
      <c r="Q213" s="78"/>
      <c r="R213" s="321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155" t="s">
        <v>119</v>
      </c>
      <c r="AF213" s="335"/>
      <c r="AG213" s="157">
        <f>SUM(AG211:AG212)</f>
        <v>3233</v>
      </c>
      <c r="AJ213" s="30">
        <f>AG213</f>
        <v>3233</v>
      </c>
      <c r="AK213" s="30"/>
      <c r="AL213" s="220"/>
      <c r="AM213" s="220"/>
      <c r="AN213" s="220"/>
      <c r="AO213" s="154"/>
      <c r="AP213" s="154"/>
      <c r="AQ213" s="154"/>
      <c r="AT213" s="20"/>
      <c r="AU213" s="20"/>
    </row>
    <row r="214" spans="2:47" ht="15.75" thickBot="1" x14ac:dyDescent="0.25">
      <c r="B214" s="353"/>
      <c r="C214" s="266"/>
      <c r="D214" s="267"/>
      <c r="E214" s="267"/>
      <c r="F214" s="268"/>
      <c r="G214" s="268"/>
      <c r="H214" s="268"/>
      <c r="I214" s="268"/>
      <c r="J214" s="268"/>
      <c r="K214" s="269"/>
      <c r="L214" s="268"/>
      <c r="M214" s="269"/>
      <c r="N214" s="268"/>
      <c r="O214" s="269"/>
      <c r="P214" s="268"/>
      <c r="Q214" s="269"/>
      <c r="R214" s="268"/>
      <c r="S214" s="269"/>
      <c r="T214" s="268"/>
      <c r="U214" s="269"/>
      <c r="V214" s="270"/>
      <c r="W214" s="269"/>
      <c r="X214" s="268"/>
      <c r="Y214" s="269"/>
      <c r="Z214" s="268"/>
      <c r="AA214" s="269"/>
      <c r="AB214" s="271"/>
      <c r="AC214" s="270"/>
      <c r="AD214" s="270"/>
      <c r="AE214" s="269"/>
      <c r="AF214" s="272"/>
      <c r="AG214" s="273"/>
      <c r="AJ214" s="30">
        <f>AG213</f>
        <v>3233</v>
      </c>
      <c r="AK214" s="30"/>
      <c r="AL214" s="220"/>
      <c r="AM214" s="220"/>
      <c r="AN214" s="220"/>
      <c r="AO214" s="154"/>
      <c r="AP214" s="154"/>
      <c r="AQ214" s="154"/>
      <c r="AT214" s="15"/>
      <c r="AU214" s="15"/>
    </row>
    <row r="215" spans="2:47" ht="15" x14ac:dyDescent="0.2">
      <c r="B215" s="353"/>
      <c r="C215" s="227" t="s">
        <v>196</v>
      </c>
      <c r="D215" s="243"/>
      <c r="E215" s="245"/>
      <c r="F215" s="304"/>
      <c r="G215" s="115"/>
      <c r="H215" s="115"/>
      <c r="I215" s="116" t="s">
        <v>86</v>
      </c>
      <c r="J215" s="117"/>
      <c r="K215" s="118" t="s">
        <v>87</v>
      </c>
      <c r="L215" s="119" t="s">
        <v>88</v>
      </c>
      <c r="M215" s="118" t="s">
        <v>87</v>
      </c>
      <c r="N215" s="119" t="s">
        <v>232</v>
      </c>
      <c r="O215" s="118" t="s">
        <v>87</v>
      </c>
      <c r="P215" s="120" t="s">
        <v>90</v>
      </c>
      <c r="Q215" s="118" t="s">
        <v>87</v>
      </c>
      <c r="R215" s="121" t="s">
        <v>91</v>
      </c>
      <c r="S215" s="124" t="s">
        <v>124</v>
      </c>
      <c r="T215" s="120" t="s">
        <v>92</v>
      </c>
      <c r="U215" s="118" t="s">
        <v>87</v>
      </c>
      <c r="V215" s="116" t="s">
        <v>93</v>
      </c>
      <c r="W215" s="118" t="s">
        <v>87</v>
      </c>
      <c r="X215" s="119" t="s">
        <v>94</v>
      </c>
      <c r="Y215" s="118" t="s">
        <v>87</v>
      </c>
      <c r="Z215" s="120" t="s">
        <v>95</v>
      </c>
      <c r="AA215" s="118" t="s">
        <v>87</v>
      </c>
      <c r="AB215" s="239" t="s">
        <v>96</v>
      </c>
      <c r="AC215" s="116" t="s">
        <v>97</v>
      </c>
      <c r="AD215" s="116" t="s">
        <v>233</v>
      </c>
      <c r="AE215" s="124" t="s">
        <v>87</v>
      </c>
      <c r="AF215" s="129"/>
      <c r="AG215" s="127" t="s">
        <v>99</v>
      </c>
      <c r="AH215" s="4"/>
      <c r="AJ215" s="31">
        <f>AG219</f>
        <v>3219</v>
      </c>
      <c r="AK215" s="31"/>
      <c r="AL215" s="214" t="s">
        <v>100</v>
      </c>
      <c r="AM215" s="214" t="s">
        <v>100</v>
      </c>
      <c r="AN215" s="214" t="s">
        <v>100</v>
      </c>
      <c r="AO215" s="214" t="s">
        <v>101</v>
      </c>
      <c r="AP215" s="214" t="s">
        <v>102</v>
      </c>
      <c r="AQ215" s="214" t="s">
        <v>103</v>
      </c>
      <c r="AT215" s="17"/>
      <c r="AU215" s="16"/>
    </row>
    <row r="216" spans="2:47" ht="15" x14ac:dyDescent="0.2">
      <c r="B216" s="353"/>
      <c r="C216" s="228" t="s">
        <v>104</v>
      </c>
      <c r="D216" s="257" t="s">
        <v>105</v>
      </c>
      <c r="E216" s="257" t="s">
        <v>106</v>
      </c>
      <c r="F216" s="254" t="s">
        <v>107</v>
      </c>
      <c r="G216" s="59" t="s">
        <v>108</v>
      </c>
      <c r="H216" s="246" t="s">
        <v>109</v>
      </c>
      <c r="I216" s="61" t="s">
        <v>110</v>
      </c>
      <c r="J216" s="61"/>
      <c r="K216" s="79"/>
      <c r="L216" s="63" t="s">
        <v>111</v>
      </c>
      <c r="M216" s="79"/>
      <c r="N216" s="63" t="s">
        <v>111</v>
      </c>
      <c r="O216" s="79"/>
      <c r="P216" s="64" t="s">
        <v>112</v>
      </c>
      <c r="Q216" s="79"/>
      <c r="R216" s="64" t="s">
        <v>112</v>
      </c>
      <c r="S216" s="64"/>
      <c r="T216" s="64" t="s">
        <v>111</v>
      </c>
      <c r="U216" s="79"/>
      <c r="V216" s="61" t="s">
        <v>112</v>
      </c>
      <c r="W216" s="79"/>
      <c r="X216" s="63" t="s">
        <v>112</v>
      </c>
      <c r="Y216" s="79"/>
      <c r="Z216" s="64" t="s">
        <v>111</v>
      </c>
      <c r="AA216" s="79"/>
      <c r="AB216" s="240" t="s">
        <v>111</v>
      </c>
      <c r="AC216" s="61" t="s">
        <v>111</v>
      </c>
      <c r="AD216" s="66" t="s">
        <v>113</v>
      </c>
      <c r="AE216" s="64"/>
      <c r="AF216" s="113"/>
      <c r="AG216" s="128" t="s">
        <v>114</v>
      </c>
      <c r="AH216" s="4"/>
      <c r="AJ216" s="31">
        <f>AG219</f>
        <v>3219</v>
      </c>
      <c r="AK216" s="31"/>
      <c r="AL216" s="215" t="s">
        <v>96</v>
      </c>
      <c r="AM216" s="215" t="s">
        <v>97</v>
      </c>
      <c r="AN216" s="215" t="s">
        <v>115</v>
      </c>
      <c r="AO216" s="216" t="s">
        <v>115</v>
      </c>
      <c r="AP216" s="216" t="s">
        <v>115</v>
      </c>
      <c r="AQ216" s="216" t="s">
        <v>115</v>
      </c>
      <c r="AT216" s="17"/>
      <c r="AU216" s="16"/>
    </row>
    <row r="217" spans="2:47" ht="15" x14ac:dyDescent="0.2">
      <c r="B217" s="353"/>
      <c r="C217" s="229"/>
      <c r="D217" s="68" t="s">
        <v>145</v>
      </c>
      <c r="E217" s="68" t="s">
        <v>323</v>
      </c>
      <c r="F217" s="249" t="s">
        <v>117</v>
      </c>
      <c r="G217" s="261"/>
      <c r="H217" s="140"/>
      <c r="I217" s="73">
        <v>14.8</v>
      </c>
      <c r="J217" s="73"/>
      <c r="K217" s="132">
        <f>INT(IF(J217="E",(IF((AND(I217&gt;10.99)*(I217&lt;14.21)),(14.3-I217)/0.1*10,(IF((AND(I217&gt;6)*(I217&lt;11.01)),(12.65-I217)/0.05*10,0))))+50,(IF((AND(I217&gt;10.99)*(I217&lt;14.21)),(14.3-I217)/0.1*10,(IF((AND(I217&gt;6)*(I217&lt;11.01)),(12.65-I217)/0.05*10,0))))))</f>
        <v>0</v>
      </c>
      <c r="L217" s="73">
        <v>1.98</v>
      </c>
      <c r="M217" s="132">
        <f>INT(IF(L217&lt;1,0,(L217-0.945)/0.055)*10)</f>
        <v>188</v>
      </c>
      <c r="N217" s="76"/>
      <c r="O217" s="132">
        <f>INT(IF(N217&lt;3,0,(N217-2.85)/0.15)*10)</f>
        <v>0</v>
      </c>
      <c r="P217" s="71"/>
      <c r="Q217" s="132">
        <f>INT(IF(P217&lt;5,0,(P217-4)/1)*10)</f>
        <v>0</v>
      </c>
      <c r="R217" s="72"/>
      <c r="S217" s="221">
        <f>INT(IF(R217&lt;30,0,(R217-27)/3)*10)</f>
        <v>0</v>
      </c>
      <c r="T217" s="73"/>
      <c r="U217" s="132">
        <f>INT(IF(T217&lt;2.2,0,(T217-2.135)/0.065)*10)</f>
        <v>0</v>
      </c>
      <c r="V217" s="72"/>
      <c r="W217" s="132">
        <f>INT(IF(V217&lt;5,0,(V217-4.3)/0.7)*10)</f>
        <v>0</v>
      </c>
      <c r="X217" s="59"/>
      <c r="Y217" s="132">
        <f>INT(IF(X217&lt;10,0,(X217-9)/1)*10)</f>
        <v>0</v>
      </c>
      <c r="Z217" s="73">
        <v>13.7</v>
      </c>
      <c r="AA217" s="132">
        <f>INT(IF(Z217&lt;5,0,(Z217-4.25)/0.75)*10)</f>
        <v>126</v>
      </c>
      <c r="AB217" s="238"/>
      <c r="AC217" s="71"/>
      <c r="AD217" s="74"/>
      <c r="AE217" s="200">
        <f>IF(AF217="ANO",(MAX(AL217:AN217)),0)</f>
        <v>0</v>
      </c>
      <c r="AF217" s="205" t="str">
        <f>IF(AND(ISNUMBER(AB217))*((ISNUMBER(AC217)))*(((ISNUMBER(AD217)))),"NE",IF(AND(ISNUMBER(AB217))*((ISNUMBER(AC217))),"NE",IF(AND(ISNUMBER(AB217))*((ISNUMBER(AD217))),"NE",IF(AND(ISNUMBER(AC217))*((ISNUMBER(AD217))),"NE",IF(AND(AB217="")*((AC217=""))*(((AD217=""))),"NE","ANO")))))</f>
        <v>NE</v>
      </c>
      <c r="AG217" s="130">
        <f>SUM(K217+M217+O217+Q217+S217+U217+W217+Y217+AA217+AE217)</f>
        <v>314</v>
      </c>
      <c r="AH217" s="53"/>
      <c r="AJ217" s="39">
        <f>AG219</f>
        <v>3219</v>
      </c>
      <c r="AK217" s="39"/>
      <c r="AL217" s="195">
        <f>INT(IF(AB217&lt;25,0,(AB217-23.5)/1.5)*10)</f>
        <v>0</v>
      </c>
      <c r="AM217" s="195">
        <f>INT(IF(AC217&lt;120,0,(AC217-117.6)/2.4)*10)</f>
        <v>0</v>
      </c>
      <c r="AN217" s="195">
        <f>INT(IF(AO217&gt;=441,0,(442.5-AO217)/2.5)*10)</f>
        <v>0</v>
      </c>
      <c r="AO217" s="217" t="str">
        <f>IF(AND(AP217=0,AQ217=0),"",AP217*60+AQ217)</f>
        <v/>
      </c>
      <c r="AP217" s="217">
        <f>HOUR(AD217)</f>
        <v>0</v>
      </c>
      <c r="AQ217" s="217">
        <f>MINUTE(AD217)</f>
        <v>0</v>
      </c>
      <c r="AT217" s="151">
        <f>D215</f>
        <v>0</v>
      </c>
      <c r="AU217" s="150" t="str">
        <f>IF(A217="A","QD","")</f>
        <v/>
      </c>
    </row>
    <row r="218" spans="2:47" ht="15" x14ac:dyDescent="0.2">
      <c r="B218" s="353">
        <v>25</v>
      </c>
      <c r="C218" s="229"/>
      <c r="D218" s="75" t="s">
        <v>145</v>
      </c>
      <c r="E218" s="75" t="s">
        <v>323</v>
      </c>
      <c r="F218" s="250" t="s">
        <v>118</v>
      </c>
      <c r="G218" s="261"/>
      <c r="H218" s="281">
        <f>SUM(G218-G217)</f>
        <v>0</v>
      </c>
      <c r="I218" s="69">
        <v>9.4</v>
      </c>
      <c r="J218" s="69"/>
      <c r="K218" s="132">
        <f>INT(IF(J218="E",(IF((AND(I218&gt;10.99)*(I218&lt;14.21)),(14.3-I218)/0.1*10,(IF((AND(I218&gt;6)*(I218&lt;11.01)),(12.65-I218)/0.05*10,0))))+50,(IF((AND(I218&gt;10.99)*(I218&lt;14.21)),(14.3-I218)/0.1*10,(IF((AND(I218&gt;6)*(I218&lt;11.01)),(12.65-I218)/0.05*10,0))))))</f>
        <v>650</v>
      </c>
      <c r="L218" s="69">
        <v>3.88</v>
      </c>
      <c r="M218" s="132">
        <f>INT(IF(L218&lt;1,0,(L218-0.945)/0.055)*10)</f>
        <v>533</v>
      </c>
      <c r="N218" s="70">
        <v>11.68</v>
      </c>
      <c r="O218" s="132">
        <f>INT(IF(N218&lt;3,0,(N218-2.85)/0.15)*10)</f>
        <v>588</v>
      </c>
      <c r="P218" s="71"/>
      <c r="Q218" s="132">
        <f>INT(IF(P218&lt;5,0,(P218-4)/1)*10)</f>
        <v>0</v>
      </c>
      <c r="R218" s="72"/>
      <c r="S218" s="221">
        <f>INT(IF(R218&lt;30,0,(R218-27)/3)*10)</f>
        <v>0</v>
      </c>
      <c r="T218" s="69"/>
      <c r="U218" s="132">
        <f>INT(IF(T218&lt;2.2,0,(T218-2.135)/0.065)*10)</f>
        <v>0</v>
      </c>
      <c r="V218" s="72"/>
      <c r="W218" s="132">
        <f>INT(IF(V218&lt;5,0,(V218-4.3)/0.7)*10)</f>
        <v>0</v>
      </c>
      <c r="X218" s="59"/>
      <c r="Y218" s="132">
        <f>INT(IF(X218&lt;10,0,(X218-9)/1)*10)</f>
        <v>0</v>
      </c>
      <c r="Z218" s="73"/>
      <c r="AA218" s="132">
        <f>INT(IF(Z218&lt;5,0,(Z218-4.25)/0.75)*10)</f>
        <v>0</v>
      </c>
      <c r="AB218" s="238"/>
      <c r="AC218" s="71"/>
      <c r="AD218" s="87">
        <v>0.11041666666666666</v>
      </c>
      <c r="AE218" s="200">
        <f>IF(AF218="ANO",(MAX(AL218:AN218)),0)</f>
        <v>1134</v>
      </c>
      <c r="AF218" s="205" t="str">
        <f>IF(AND(ISNUMBER(AB218))*((ISNUMBER(AC218)))*(((ISNUMBER(AD218)))),"NE",IF(AND(ISNUMBER(AB218))*((ISNUMBER(AC218))),"NE",IF(AND(ISNUMBER(AB218))*((ISNUMBER(AD218))),"NE",IF(AND(ISNUMBER(AC218))*((ISNUMBER(AD218))),"NE",IF(AND(AB218="")*((AC218=""))*(((AD218=""))),"NE","ANO")))))</f>
        <v>ANO</v>
      </c>
      <c r="AG218" s="131">
        <f>SUM(K218+M218+O218+Q218+S218+U218+W218+Y218+AA218+AE218)</f>
        <v>2905</v>
      </c>
      <c r="AH218" s="53"/>
      <c r="AJ218" s="39">
        <f>AG219</f>
        <v>3219</v>
      </c>
      <c r="AK218" s="39"/>
      <c r="AL218" s="195">
        <f>INT(IF(AB218&lt;25,0,(AB218-23.5)/1.5)*10)</f>
        <v>0</v>
      </c>
      <c r="AM218" s="195">
        <f>INT(IF(AC218&lt;120,0,(AC218-117.6)/2.4)*10)</f>
        <v>0</v>
      </c>
      <c r="AN218" s="195">
        <f>INT(IF(AO218&gt;=441,0,(442.5-AO218)/2.5)*10)</f>
        <v>1134</v>
      </c>
      <c r="AO218" s="217">
        <f>IF(AND(AP218=0,AQ218=0),"",AP218*60+AQ218)</f>
        <v>159</v>
      </c>
      <c r="AP218" s="217">
        <f>HOUR(AD218)</f>
        <v>2</v>
      </c>
      <c r="AQ218" s="217">
        <f>MINUTE(AD218)</f>
        <v>39</v>
      </c>
      <c r="AT218" s="151">
        <f>D215</f>
        <v>0</v>
      </c>
      <c r="AU218" s="150" t="str">
        <f>IF(A218="A","QD","")</f>
        <v/>
      </c>
    </row>
    <row r="219" spans="2:47" ht="15.75" thickBot="1" x14ac:dyDescent="0.25">
      <c r="B219" s="353"/>
      <c r="C219" s="230"/>
      <c r="D219" s="77"/>
      <c r="E219" s="77"/>
      <c r="F219" s="253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155" t="s">
        <v>119</v>
      </c>
      <c r="AF219" s="156"/>
      <c r="AG219" s="157">
        <f>SUM(AG217:AG218)</f>
        <v>3219</v>
      </c>
      <c r="AH219" s="4"/>
      <c r="AJ219" s="30">
        <f>AG219</f>
        <v>3219</v>
      </c>
      <c r="AK219" s="30"/>
      <c r="AL219" s="30"/>
      <c r="AM219" s="30"/>
      <c r="AN219" s="30"/>
      <c r="AO219" s="15"/>
      <c r="AP219" s="15"/>
      <c r="AQ219" s="18"/>
    </row>
    <row r="220" spans="2:47" ht="15.75" thickBot="1" x14ac:dyDescent="0.25">
      <c r="B220" s="353"/>
      <c r="C220" s="266"/>
      <c r="D220" s="267"/>
      <c r="E220" s="267"/>
      <c r="F220" s="268"/>
      <c r="G220" s="268"/>
      <c r="H220" s="268"/>
      <c r="I220" s="268"/>
      <c r="J220" s="268"/>
      <c r="K220" s="269"/>
      <c r="L220" s="268"/>
      <c r="M220" s="269"/>
      <c r="N220" s="268"/>
      <c r="O220" s="269"/>
      <c r="P220" s="268"/>
      <c r="Q220" s="269"/>
      <c r="R220" s="268"/>
      <c r="S220" s="269"/>
      <c r="T220" s="268"/>
      <c r="U220" s="269"/>
      <c r="V220" s="270"/>
      <c r="W220" s="269"/>
      <c r="X220" s="268"/>
      <c r="Y220" s="269"/>
      <c r="Z220" s="268"/>
      <c r="AA220" s="269"/>
      <c r="AB220" s="271"/>
      <c r="AC220" s="270"/>
      <c r="AD220" s="270"/>
      <c r="AE220" s="269"/>
      <c r="AF220" s="272"/>
      <c r="AG220" s="273"/>
      <c r="AH220" s="4"/>
      <c r="AJ220" s="30">
        <f>AG219</f>
        <v>3219</v>
      </c>
      <c r="AK220" s="30"/>
      <c r="AL220" s="30"/>
      <c r="AM220" s="30"/>
      <c r="AN220" s="30"/>
      <c r="AO220" s="15"/>
      <c r="AP220" s="15"/>
      <c r="AQ220" s="15"/>
    </row>
    <row r="221" spans="2:47" ht="15" x14ac:dyDescent="0.2">
      <c r="B221" s="353"/>
      <c r="C221" s="227" t="s">
        <v>125</v>
      </c>
      <c r="D221" s="243"/>
      <c r="E221" s="245"/>
      <c r="F221" s="303"/>
      <c r="G221" s="115"/>
      <c r="H221" s="115"/>
      <c r="I221" s="86" t="s">
        <v>86</v>
      </c>
      <c r="J221" s="122"/>
      <c r="K221" s="83" t="s">
        <v>87</v>
      </c>
      <c r="L221" s="84" t="s">
        <v>88</v>
      </c>
      <c r="M221" s="83" t="s">
        <v>87</v>
      </c>
      <c r="N221" s="119" t="s">
        <v>232</v>
      </c>
      <c r="O221" s="83" t="s">
        <v>87</v>
      </c>
      <c r="P221" s="85" t="s">
        <v>90</v>
      </c>
      <c r="Q221" s="83" t="s">
        <v>87</v>
      </c>
      <c r="R221" s="121" t="s">
        <v>91</v>
      </c>
      <c r="S221" s="118" t="s">
        <v>126</v>
      </c>
      <c r="T221" s="85" t="s">
        <v>92</v>
      </c>
      <c r="U221" s="83" t="s">
        <v>87</v>
      </c>
      <c r="V221" s="86" t="s">
        <v>93</v>
      </c>
      <c r="W221" s="83" t="s">
        <v>87</v>
      </c>
      <c r="X221" s="84" t="s">
        <v>94</v>
      </c>
      <c r="Y221" s="83" t="s">
        <v>87</v>
      </c>
      <c r="Z221" s="85" t="s">
        <v>95</v>
      </c>
      <c r="AA221" s="83" t="s">
        <v>87</v>
      </c>
      <c r="AB221" s="239" t="s">
        <v>96</v>
      </c>
      <c r="AC221" s="116" t="s">
        <v>97</v>
      </c>
      <c r="AD221" s="116" t="s">
        <v>233</v>
      </c>
      <c r="AE221" s="124" t="s">
        <v>87</v>
      </c>
      <c r="AF221" s="129"/>
      <c r="AG221" s="127" t="s">
        <v>99</v>
      </c>
      <c r="AJ221" s="31">
        <f>AG225</f>
        <v>3142</v>
      </c>
      <c r="AK221" s="31"/>
      <c r="AL221" s="214" t="s">
        <v>100</v>
      </c>
      <c r="AM221" s="214" t="s">
        <v>100</v>
      </c>
      <c r="AN221" s="214" t="s">
        <v>100</v>
      </c>
      <c r="AO221" s="214" t="s">
        <v>101</v>
      </c>
      <c r="AP221" s="214" t="s">
        <v>102</v>
      </c>
      <c r="AQ221" s="214" t="s">
        <v>103</v>
      </c>
      <c r="AT221" s="15"/>
      <c r="AU221" s="15"/>
    </row>
    <row r="222" spans="2:47" ht="15" x14ac:dyDescent="0.2">
      <c r="B222" s="353"/>
      <c r="C222" s="228" t="s">
        <v>104</v>
      </c>
      <c r="D222" s="257" t="s">
        <v>105</v>
      </c>
      <c r="E222" s="257" t="s">
        <v>106</v>
      </c>
      <c r="F222" s="254" t="s">
        <v>107</v>
      </c>
      <c r="G222" s="59" t="s">
        <v>108</v>
      </c>
      <c r="H222" s="246" t="s">
        <v>109</v>
      </c>
      <c r="I222" s="61" t="s">
        <v>110</v>
      </c>
      <c r="J222" s="61"/>
      <c r="K222" s="79"/>
      <c r="L222" s="63" t="s">
        <v>111</v>
      </c>
      <c r="M222" s="79"/>
      <c r="N222" s="63" t="s">
        <v>111</v>
      </c>
      <c r="O222" s="79"/>
      <c r="P222" s="64" t="s">
        <v>112</v>
      </c>
      <c r="Q222" s="79"/>
      <c r="R222" s="64" t="s">
        <v>112</v>
      </c>
      <c r="S222" s="79"/>
      <c r="T222" s="64" t="s">
        <v>111</v>
      </c>
      <c r="U222" s="79"/>
      <c r="V222" s="61" t="s">
        <v>112</v>
      </c>
      <c r="W222" s="79"/>
      <c r="X222" s="63" t="s">
        <v>112</v>
      </c>
      <c r="Y222" s="79"/>
      <c r="Z222" s="64" t="s">
        <v>111</v>
      </c>
      <c r="AA222" s="79"/>
      <c r="AB222" s="240" t="s">
        <v>111</v>
      </c>
      <c r="AC222" s="61" t="s">
        <v>111</v>
      </c>
      <c r="AD222" s="66" t="s">
        <v>113</v>
      </c>
      <c r="AE222" s="64"/>
      <c r="AF222" s="113"/>
      <c r="AG222" s="128" t="s">
        <v>114</v>
      </c>
      <c r="AJ222" s="31">
        <f>AG225</f>
        <v>3142</v>
      </c>
      <c r="AK222" s="31"/>
      <c r="AL222" s="215" t="s">
        <v>96</v>
      </c>
      <c r="AM222" s="215" t="s">
        <v>97</v>
      </c>
      <c r="AN222" s="215" t="s">
        <v>115</v>
      </c>
      <c r="AO222" s="216" t="s">
        <v>115</v>
      </c>
      <c r="AP222" s="216" t="s">
        <v>115</v>
      </c>
      <c r="AQ222" s="216" t="s">
        <v>115</v>
      </c>
      <c r="AT222" s="15"/>
      <c r="AU222" s="15"/>
    </row>
    <row r="223" spans="2:47" ht="15" x14ac:dyDescent="0.2">
      <c r="B223" s="353"/>
      <c r="C223" s="229"/>
      <c r="D223" s="68" t="s">
        <v>262</v>
      </c>
      <c r="E223" s="68" t="s">
        <v>263</v>
      </c>
      <c r="F223" s="249" t="s">
        <v>117</v>
      </c>
      <c r="G223" s="261"/>
      <c r="H223" s="140"/>
      <c r="I223" s="73">
        <v>11.8</v>
      </c>
      <c r="J223" s="73"/>
      <c r="K223" s="132">
        <f>INT(IF(J223="E",(IF((AND(I223&gt;10.99)*(I223&lt;14.21)),(14.3-I223)/0.1*10,(IF((AND(I223&gt;6)*(I223&lt;11.01)),(12.65-I223)/0.05*10,0))))+50,(IF((AND(I223&gt;10.99)*(I223&lt;14.21)),(14.3-I223)/0.1*10,(IF((AND(I223&gt;6)*(I223&lt;11.01)),(12.65-I223)/0.05*10,0))))))</f>
        <v>250</v>
      </c>
      <c r="L223" s="73">
        <v>2.52</v>
      </c>
      <c r="M223" s="132">
        <f>INT(IF(L223&lt;1,0,(L223-0.945)/0.055)*10)</f>
        <v>286</v>
      </c>
      <c r="N223" s="76"/>
      <c r="O223" s="132">
        <f>INT(IF(N223&lt;3,0,(N223-2.85)/0.15)*10)</f>
        <v>0</v>
      </c>
      <c r="P223" s="71"/>
      <c r="Q223" s="132">
        <f>INT(IF(P223&lt;5,0,(P223-4)/1)*10)</f>
        <v>0</v>
      </c>
      <c r="R223" s="72"/>
      <c r="S223" s="221">
        <f>INT(IF(R223&lt;30,0,(R223-27)/3)*10)</f>
        <v>0</v>
      </c>
      <c r="T223" s="73"/>
      <c r="U223" s="132">
        <f>INT(IF(T223&lt;2.2,0,(T223-2.135)/0.065)*10)</f>
        <v>0</v>
      </c>
      <c r="V223" s="72"/>
      <c r="W223" s="132">
        <f>INT(IF(V223&lt;5,0,(V223-4.3)/0.7)*10)</f>
        <v>0</v>
      </c>
      <c r="X223" s="59"/>
      <c r="Y223" s="132">
        <f>INT(IF(X223&lt;10,0,(X223-9)/1)*10)</f>
        <v>0</v>
      </c>
      <c r="Z223" s="73">
        <v>11.6</v>
      </c>
      <c r="AA223" s="132">
        <f>INT(IF(Z223&lt;5,0,(Z223-4.25)/0.75)*10)</f>
        <v>98</v>
      </c>
      <c r="AB223" s="238"/>
      <c r="AC223" s="71"/>
      <c r="AD223" s="74"/>
      <c r="AE223" s="200">
        <f>IF(AF223="ANO",(MAX(AL223:AN223)),0)</f>
        <v>0</v>
      </c>
      <c r="AF223" s="205" t="str">
        <f>IF(AND(ISNUMBER(AB223))*((ISNUMBER(AC223)))*(((ISNUMBER(AD223)))),"NE",IF(AND(ISNUMBER(AB223))*((ISNUMBER(AC223))),"NE",IF(AND(ISNUMBER(AB223))*((ISNUMBER(AD223))),"NE",IF(AND(ISNUMBER(AC223))*((ISNUMBER(AD223))),"NE",IF(AND(AB223="")*((AC223=""))*(((AD223=""))),"NE","ANO")))))</f>
        <v>NE</v>
      </c>
      <c r="AG223" s="130">
        <f>SUM(K223+M223+O223+Q223+S223+U223+W223+Y223+AA223+AE223)</f>
        <v>634</v>
      </c>
      <c r="AJ223" s="39">
        <f>AG225</f>
        <v>3142</v>
      </c>
      <c r="AK223" s="39"/>
      <c r="AL223" s="195">
        <f>INT(IF(AB223&lt;25,0,(AB223-23.5)/1.5)*10)</f>
        <v>0</v>
      </c>
      <c r="AM223" s="195">
        <f>INT(IF(AC223&lt;120,0,(AC223-117.6)/2.4)*10)</f>
        <v>0</v>
      </c>
      <c r="AN223" s="195">
        <f>INT(IF(AO223&gt;=441,0,(442.5-AO223)/2.5)*10)</f>
        <v>0</v>
      </c>
      <c r="AO223" s="217" t="str">
        <f>IF(AND(AP223=0,AQ223=0),"",AP223*60+AQ223)</f>
        <v/>
      </c>
      <c r="AP223" s="217">
        <f>HOUR(AD223)</f>
        <v>0</v>
      </c>
      <c r="AQ223" s="217">
        <f>MINUTE(AD223)</f>
        <v>0</v>
      </c>
      <c r="AT223" s="151">
        <f>D221</f>
        <v>0</v>
      </c>
      <c r="AU223" s="150" t="str">
        <f>IF(A223="A","QD","")</f>
        <v/>
      </c>
    </row>
    <row r="224" spans="2:47" ht="15" x14ac:dyDescent="0.2">
      <c r="B224" s="354">
        <v>9</v>
      </c>
      <c r="C224" s="229"/>
      <c r="D224" s="262" t="s">
        <v>297</v>
      </c>
      <c r="E224" s="262" t="s">
        <v>264</v>
      </c>
      <c r="F224" s="250" t="s">
        <v>118</v>
      </c>
      <c r="G224" s="261"/>
      <c r="H224" s="281">
        <f>SUM(G224-G223)</f>
        <v>0</v>
      </c>
      <c r="I224" s="69">
        <v>10.1</v>
      </c>
      <c r="J224" s="69"/>
      <c r="K224" s="132">
        <f>INT(IF(J224="E",(IF((AND(I224&gt;10.99)*(I224&lt;14.21)),(14.3-I224)/0.1*10,(IF((AND(I224&gt;6)*(I224&lt;11.01)),(12.65-I224)/0.05*10,0))))+50,(IF((AND(I224&gt;10.99)*(I224&lt;14.21)),(14.3-I224)/0.1*10,(IF((AND(I224&gt;6)*(I224&lt;11.01)),(12.65-I224)/0.05*10,0))))))</f>
        <v>510</v>
      </c>
      <c r="L224" s="69">
        <v>3.24</v>
      </c>
      <c r="M224" s="132">
        <f>INT(IF(L224&lt;1,0,(L224-0.945)/0.055)*10)</f>
        <v>417</v>
      </c>
      <c r="N224" s="70">
        <v>8.9</v>
      </c>
      <c r="O224" s="132">
        <f>INT(IF(N224&lt;3,0,(N224-2.85)/0.15)*10)</f>
        <v>403</v>
      </c>
      <c r="P224" s="71"/>
      <c r="Q224" s="132">
        <f>INT(IF(P224&lt;5,0,(P224-4)/1)*10)</f>
        <v>0</v>
      </c>
      <c r="R224" s="72"/>
      <c r="S224" s="221">
        <f>INT(IF(R224&lt;30,0,(R224-27)/3)*10)</f>
        <v>0</v>
      </c>
      <c r="T224" s="69"/>
      <c r="U224" s="132">
        <f>INT(IF(T224&lt;2.2,0,(T224-2.135)/0.065)*10)</f>
        <v>0</v>
      </c>
      <c r="V224" s="72"/>
      <c r="W224" s="132">
        <f>INT(IF(V224&lt;5,0,(V224-4.3)/0.7)*10)</f>
        <v>0</v>
      </c>
      <c r="X224" s="59"/>
      <c r="Y224" s="132">
        <f>INT(IF(X224&lt;10,0,(X224-9)/1)*10)</f>
        <v>0</v>
      </c>
      <c r="Z224" s="73"/>
      <c r="AA224" s="132">
        <f>INT(IF(Z224&lt;5,0,(Z224-4.25)/0.75)*10)</f>
        <v>0</v>
      </c>
      <c r="AB224" s="238"/>
      <c r="AC224" s="71"/>
      <c r="AD224" s="87">
        <v>0.10277777777777779</v>
      </c>
      <c r="AE224" s="200">
        <f>IF(AF224="ANO",(MAX(AL224:AN224)),0)</f>
        <v>1178</v>
      </c>
      <c r="AF224" s="205" t="str">
        <f>IF(AND(ISNUMBER(AB224))*((ISNUMBER(AC224)))*(((ISNUMBER(AD224)))),"NE",IF(AND(ISNUMBER(AB224))*((ISNUMBER(AC224))),"NE",IF(AND(ISNUMBER(AB224))*((ISNUMBER(AD224))),"NE",IF(AND(ISNUMBER(AC224))*((ISNUMBER(AD224))),"NE",IF(AND(AB224="")*((AC224=""))*(((AD224=""))),"NE","ANO")))))</f>
        <v>ANO</v>
      </c>
      <c r="AG224" s="131">
        <f>SUM(K224+M224+O224+Q224+S224+U224+W224+Y224+AA224+AE224)</f>
        <v>2508</v>
      </c>
      <c r="AJ224" s="39">
        <f>AG225</f>
        <v>3142</v>
      </c>
      <c r="AK224" s="39"/>
      <c r="AL224" s="195">
        <f>INT(IF(AB224&lt;25,0,(AB224-23.5)/1.5)*10)</f>
        <v>0</v>
      </c>
      <c r="AM224" s="195">
        <f>INT(IF(AC224&lt;120,0,(AC224-117.6)/2.4)*10)</f>
        <v>0</v>
      </c>
      <c r="AN224" s="195">
        <f>INT(IF(AO224&gt;=441,0,(442.5-AO224)/2.5)*10)</f>
        <v>1178</v>
      </c>
      <c r="AO224" s="217">
        <f>IF(AND(AP224=0,AQ224=0),"",AP224*60+AQ224)</f>
        <v>148</v>
      </c>
      <c r="AP224" s="217">
        <f>HOUR(AD224)</f>
        <v>2</v>
      </c>
      <c r="AQ224" s="217">
        <f>MINUTE(AD224)</f>
        <v>28</v>
      </c>
      <c r="AT224" s="151">
        <f>D221</f>
        <v>0</v>
      </c>
      <c r="AU224" s="150" t="str">
        <f>IF(A224="A","QD","")</f>
        <v/>
      </c>
    </row>
    <row r="225" spans="2:47" ht="15.75" thickBot="1" x14ac:dyDescent="0.25">
      <c r="B225" s="353"/>
      <c r="C225" s="230"/>
      <c r="D225" s="77"/>
      <c r="E225" s="77"/>
      <c r="F225" s="253"/>
      <c r="G225" s="77"/>
      <c r="H225" s="77"/>
      <c r="I225" s="77"/>
      <c r="J225" s="77"/>
      <c r="K225" s="77"/>
      <c r="L225" s="77"/>
      <c r="M225" s="80"/>
      <c r="N225" s="80"/>
      <c r="O225" s="80"/>
      <c r="P225" s="80"/>
      <c r="Q225" s="80"/>
      <c r="R225" s="80"/>
      <c r="S225" s="80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155" t="s">
        <v>119</v>
      </c>
      <c r="AF225" s="335"/>
      <c r="AG225" s="157">
        <f>SUM(AG223:AG224)</f>
        <v>3142</v>
      </c>
      <c r="AJ225" s="30">
        <f>AG225</f>
        <v>3142</v>
      </c>
      <c r="AK225" s="30"/>
      <c r="AL225" s="220"/>
      <c r="AM225" s="220"/>
      <c r="AN225" s="220"/>
      <c r="AO225" s="154"/>
      <c r="AP225" s="154"/>
      <c r="AQ225" s="154"/>
      <c r="AT225" s="20"/>
      <c r="AU225" s="20"/>
    </row>
    <row r="226" spans="2:47" ht="15.75" thickBot="1" x14ac:dyDescent="0.25">
      <c r="B226" s="353"/>
      <c r="C226" s="266"/>
      <c r="D226" s="267"/>
      <c r="E226" s="267"/>
      <c r="F226" s="268"/>
      <c r="G226" s="268"/>
      <c r="H226" s="268"/>
      <c r="I226" s="268"/>
      <c r="J226" s="268"/>
      <c r="K226" s="269"/>
      <c r="L226" s="268"/>
      <c r="M226" s="269"/>
      <c r="N226" s="268"/>
      <c r="O226" s="269"/>
      <c r="P226" s="268"/>
      <c r="Q226" s="269"/>
      <c r="R226" s="268"/>
      <c r="S226" s="269"/>
      <c r="T226" s="268"/>
      <c r="U226" s="269"/>
      <c r="V226" s="270"/>
      <c r="W226" s="269"/>
      <c r="X226" s="268"/>
      <c r="Y226" s="269"/>
      <c r="Z226" s="268"/>
      <c r="AA226" s="269"/>
      <c r="AB226" s="271"/>
      <c r="AC226" s="270"/>
      <c r="AD226" s="270"/>
      <c r="AE226" s="269"/>
      <c r="AF226" s="272"/>
      <c r="AG226" s="273"/>
      <c r="AJ226" s="30">
        <f>AG225</f>
        <v>3142</v>
      </c>
      <c r="AK226" s="30"/>
      <c r="AL226" s="220"/>
      <c r="AM226" s="220"/>
      <c r="AN226" s="220"/>
      <c r="AO226" s="154"/>
      <c r="AP226" s="154"/>
      <c r="AQ226" s="154"/>
      <c r="AT226" s="15"/>
      <c r="AU226" s="15"/>
    </row>
    <row r="227" spans="2:47" ht="15" x14ac:dyDescent="0.2">
      <c r="B227" s="353"/>
      <c r="C227" s="227" t="s">
        <v>176</v>
      </c>
      <c r="D227" s="243"/>
      <c r="E227" s="245"/>
      <c r="F227" s="242"/>
      <c r="G227" s="115"/>
      <c r="H227" s="115"/>
      <c r="I227" s="116" t="s">
        <v>86</v>
      </c>
      <c r="J227" s="117"/>
      <c r="K227" s="118" t="s">
        <v>87</v>
      </c>
      <c r="L227" s="119" t="s">
        <v>88</v>
      </c>
      <c r="M227" s="118" t="s">
        <v>87</v>
      </c>
      <c r="N227" s="119" t="s">
        <v>232</v>
      </c>
      <c r="O227" s="118" t="s">
        <v>87</v>
      </c>
      <c r="P227" s="120" t="s">
        <v>90</v>
      </c>
      <c r="Q227" s="118" t="s">
        <v>87</v>
      </c>
      <c r="R227" s="121" t="s">
        <v>91</v>
      </c>
      <c r="S227" s="118" t="s">
        <v>126</v>
      </c>
      <c r="T227" s="120" t="s">
        <v>92</v>
      </c>
      <c r="U227" s="118" t="s">
        <v>87</v>
      </c>
      <c r="V227" s="116" t="s">
        <v>93</v>
      </c>
      <c r="W227" s="118" t="s">
        <v>87</v>
      </c>
      <c r="X227" s="119" t="s">
        <v>94</v>
      </c>
      <c r="Y227" s="118" t="s">
        <v>87</v>
      </c>
      <c r="Z227" s="120" t="s">
        <v>95</v>
      </c>
      <c r="AA227" s="118" t="s">
        <v>87</v>
      </c>
      <c r="AB227" s="239" t="s">
        <v>96</v>
      </c>
      <c r="AC227" s="116" t="s">
        <v>97</v>
      </c>
      <c r="AD227" s="116" t="s">
        <v>233</v>
      </c>
      <c r="AE227" s="124" t="s">
        <v>87</v>
      </c>
      <c r="AF227" s="129"/>
      <c r="AG227" s="127" t="s">
        <v>99</v>
      </c>
      <c r="AJ227" s="31">
        <f>AG231</f>
        <v>3084</v>
      </c>
      <c r="AK227" s="31"/>
      <c r="AL227" s="214" t="s">
        <v>100</v>
      </c>
      <c r="AM227" s="214" t="s">
        <v>100</v>
      </c>
      <c r="AN227" s="214" t="s">
        <v>100</v>
      </c>
      <c r="AO227" s="214" t="s">
        <v>101</v>
      </c>
      <c r="AP227" s="214" t="s">
        <v>102</v>
      </c>
      <c r="AQ227" s="214" t="s">
        <v>103</v>
      </c>
      <c r="AT227" s="15"/>
      <c r="AU227" s="15"/>
    </row>
    <row r="228" spans="2:47" ht="15" x14ac:dyDescent="0.2">
      <c r="B228" s="353"/>
      <c r="C228" s="228" t="s">
        <v>104</v>
      </c>
      <c r="D228" s="257" t="s">
        <v>105</v>
      </c>
      <c r="E228" s="257" t="s">
        <v>106</v>
      </c>
      <c r="F228" s="254" t="s">
        <v>107</v>
      </c>
      <c r="G228" s="59" t="s">
        <v>108</v>
      </c>
      <c r="H228" s="246" t="s">
        <v>109</v>
      </c>
      <c r="I228" s="61" t="s">
        <v>110</v>
      </c>
      <c r="J228" s="61"/>
      <c r="K228" s="79"/>
      <c r="L228" s="63" t="s">
        <v>111</v>
      </c>
      <c r="M228" s="79"/>
      <c r="N228" s="63" t="s">
        <v>111</v>
      </c>
      <c r="O228" s="79"/>
      <c r="P228" s="64" t="s">
        <v>112</v>
      </c>
      <c r="Q228" s="79"/>
      <c r="R228" s="64" t="s">
        <v>112</v>
      </c>
      <c r="S228" s="79"/>
      <c r="T228" s="64" t="s">
        <v>111</v>
      </c>
      <c r="U228" s="79"/>
      <c r="V228" s="61" t="s">
        <v>112</v>
      </c>
      <c r="W228" s="79"/>
      <c r="X228" s="63" t="s">
        <v>112</v>
      </c>
      <c r="Y228" s="79"/>
      <c r="Z228" s="64" t="s">
        <v>111</v>
      </c>
      <c r="AA228" s="79"/>
      <c r="AB228" s="240" t="s">
        <v>111</v>
      </c>
      <c r="AC228" s="61" t="s">
        <v>111</v>
      </c>
      <c r="AD228" s="66" t="s">
        <v>113</v>
      </c>
      <c r="AE228" s="64"/>
      <c r="AF228" s="113"/>
      <c r="AG228" s="128" t="s">
        <v>114</v>
      </c>
      <c r="AJ228" s="31">
        <f>AG231</f>
        <v>3084</v>
      </c>
      <c r="AK228" s="31"/>
      <c r="AL228" s="215" t="s">
        <v>96</v>
      </c>
      <c r="AM228" s="215" t="s">
        <v>97</v>
      </c>
      <c r="AN228" s="215" t="s">
        <v>115</v>
      </c>
      <c r="AO228" s="216" t="s">
        <v>115</v>
      </c>
      <c r="AP228" s="216" t="s">
        <v>115</v>
      </c>
      <c r="AQ228" s="216" t="s">
        <v>115</v>
      </c>
      <c r="AT228" s="15"/>
      <c r="AU228" s="15"/>
    </row>
    <row r="229" spans="2:47" ht="15" x14ac:dyDescent="0.2">
      <c r="B229" s="353"/>
      <c r="C229" s="229"/>
      <c r="D229" s="68" t="s">
        <v>279</v>
      </c>
      <c r="E229" s="68" t="s">
        <v>280</v>
      </c>
      <c r="F229" s="249" t="s">
        <v>117</v>
      </c>
      <c r="G229" s="261"/>
      <c r="H229" s="140"/>
      <c r="I229" s="73">
        <v>11.6</v>
      </c>
      <c r="J229" s="73"/>
      <c r="K229" s="132">
        <f>INT(IF(J229="E",(IF((AND(I229&gt;10.99)*(I229&lt;14.21)),(14.3-I229)/0.1*10,(IF((AND(I229&gt;6)*(I229&lt;11.01)),(12.65-I229)/0.05*10,0))))+50,(IF((AND(I229&gt;10.99)*(I229&lt;14.21)),(14.3-I229)/0.1*10,(IF((AND(I229&gt;6)*(I229&lt;11.01)),(12.65-I229)/0.05*10,0))))))</f>
        <v>270</v>
      </c>
      <c r="L229" s="73">
        <v>2.4700000000000002</v>
      </c>
      <c r="M229" s="132">
        <f>INT(IF(L229&lt;1,0,(L229-0.945)/0.055)*10)</f>
        <v>277</v>
      </c>
      <c r="N229" s="76"/>
      <c r="O229" s="132">
        <f>INT(IF(N229&lt;3,0,(N229-2.85)/0.15)*10)</f>
        <v>0</v>
      </c>
      <c r="P229" s="71"/>
      <c r="Q229" s="132">
        <f>INT(IF(P229&lt;5,0,(P229-4)/1)*10)</f>
        <v>0</v>
      </c>
      <c r="R229" s="72"/>
      <c r="S229" s="221">
        <f>INT(IF(R229&lt;30,0,(R229-27)/3)*10)</f>
        <v>0</v>
      </c>
      <c r="T229" s="73"/>
      <c r="U229" s="132">
        <f>INT(IF(T229&lt;2.2,0,(T229-2.135)/0.065)*10)</f>
        <v>0</v>
      </c>
      <c r="V229" s="72"/>
      <c r="W229" s="132">
        <f>INT(IF(V229&lt;5,0,(V229-4.3)/0.7)*10)</f>
        <v>0</v>
      </c>
      <c r="X229" s="59"/>
      <c r="Y229" s="132">
        <f>INT(IF(X229&lt;10,0,(X229-9)/1)*10)</f>
        <v>0</v>
      </c>
      <c r="Z229" s="73">
        <v>12.5</v>
      </c>
      <c r="AA229" s="132">
        <f>INT(IF(Z229&lt;5,0,(Z229-4.25)/0.75)*10)</f>
        <v>110</v>
      </c>
      <c r="AB229" s="238"/>
      <c r="AC229" s="71"/>
      <c r="AD229" s="74"/>
      <c r="AE229" s="200">
        <f>IF(AF229="ANO",(MAX(AL229:AN229)),0)</f>
        <v>0</v>
      </c>
      <c r="AF229" s="205" t="str">
        <f>IF(AND(ISNUMBER(AB229))*((ISNUMBER(AC229)))*(((ISNUMBER(AD229)))),"NE",IF(AND(ISNUMBER(AB229))*((ISNUMBER(AC229))),"NE",IF(AND(ISNUMBER(AB229))*((ISNUMBER(AD229))),"NE",IF(AND(ISNUMBER(AC229))*((ISNUMBER(AD229))),"NE",IF(AND(AB229="")*((AC229=""))*(((AD229=""))),"NE","ANO")))))</f>
        <v>NE</v>
      </c>
      <c r="AG229" s="130">
        <f>SUM(K229+M229+O229+Q229+S229+U229+W229+Y229+AA229+AE229)</f>
        <v>657</v>
      </c>
      <c r="AJ229" s="39">
        <f>AG231</f>
        <v>3084</v>
      </c>
      <c r="AK229" s="39"/>
      <c r="AL229" s="195">
        <f>INT(IF(AB229&lt;25,0,(AB229-23.5)/1.5)*10)</f>
        <v>0</v>
      </c>
      <c r="AM229" s="195">
        <f>INT(IF(AC229&lt;120,0,(AC229-117.6)/2.4)*10)</f>
        <v>0</v>
      </c>
      <c r="AN229" s="195">
        <f>INT(IF(AO229&gt;=441,0,(442.5-AO229)/2.5)*10)</f>
        <v>0</v>
      </c>
      <c r="AO229" s="217" t="str">
        <f>IF(AND(AP229=0,AQ229=0),"",AP229*60+AQ229)</f>
        <v/>
      </c>
      <c r="AP229" s="217">
        <f>HOUR(AD229)</f>
        <v>0</v>
      </c>
      <c r="AQ229" s="217">
        <f>MINUTE(AD229)</f>
        <v>0</v>
      </c>
      <c r="AT229" s="151">
        <f>D227</f>
        <v>0</v>
      </c>
      <c r="AU229" s="150" t="str">
        <f>IF(A229="A","QD","")</f>
        <v/>
      </c>
    </row>
    <row r="230" spans="2:47" ht="15" x14ac:dyDescent="0.2">
      <c r="B230" s="354">
        <v>10</v>
      </c>
      <c r="C230" s="229"/>
      <c r="D230" s="75" t="s">
        <v>281</v>
      </c>
      <c r="E230" s="75" t="s">
        <v>280</v>
      </c>
      <c r="F230" s="250" t="s">
        <v>118</v>
      </c>
      <c r="G230" s="261"/>
      <c r="H230" s="281">
        <f>SUM(G230-G229)</f>
        <v>0</v>
      </c>
      <c r="I230" s="69">
        <v>10.199999999999999</v>
      </c>
      <c r="J230" s="69"/>
      <c r="K230" s="132">
        <f>INT(IF(J230="E",(IF((AND(I230&gt;10.99)*(I230&lt;14.21)),(14.3-I230)/0.1*10,(IF((AND(I230&gt;6)*(I230&lt;11.01)),(12.65-I230)/0.05*10,0))))+50,(IF((AND(I230&gt;10.99)*(I230&lt;14.21)),(14.3-I230)/0.1*10,(IF((AND(I230&gt;6)*(I230&lt;11.01)),(12.65-I230)/0.05*10,0))))))</f>
        <v>490</v>
      </c>
      <c r="L230" s="69">
        <v>3.39</v>
      </c>
      <c r="M230" s="132">
        <f>INT(IF(L230&lt;1,0,(L230-0.945)/0.055)*10)</f>
        <v>444</v>
      </c>
      <c r="N230" s="70">
        <v>8.3000000000000007</v>
      </c>
      <c r="O230" s="132">
        <f>INT(IF(N230&lt;3,0,(N230-2.85)/0.15)*10)</f>
        <v>363</v>
      </c>
      <c r="P230" s="71"/>
      <c r="Q230" s="132">
        <f>INT(IF(P230&lt;5,0,(P230-4)/1)*10)</f>
        <v>0</v>
      </c>
      <c r="R230" s="72"/>
      <c r="S230" s="221">
        <f>INT(IF(R230&lt;30,0,(R230-27)/3)*10)</f>
        <v>0</v>
      </c>
      <c r="T230" s="69"/>
      <c r="U230" s="132">
        <f>INT(IF(T230&lt;2.2,0,(T230-2.135)/0.065)*10)</f>
        <v>0</v>
      </c>
      <c r="V230" s="72"/>
      <c r="W230" s="132">
        <f>INT(IF(V230&lt;5,0,(V230-4.3)/0.7)*10)</f>
        <v>0</v>
      </c>
      <c r="X230" s="59"/>
      <c r="Y230" s="132">
        <f>INT(IF(X230&lt;10,0,(X230-9)/1)*10)</f>
        <v>0</v>
      </c>
      <c r="Z230" s="73"/>
      <c r="AA230" s="132">
        <f>INT(IF(Z230&lt;5,0,(Z230-4.25)/0.75)*10)</f>
        <v>0</v>
      </c>
      <c r="AB230" s="238"/>
      <c r="AC230" s="71"/>
      <c r="AD230" s="87">
        <v>0.1111111111111111</v>
      </c>
      <c r="AE230" s="200">
        <f>IF(AF230="ANO",(MAX(AL230:AN230)),0)</f>
        <v>1130</v>
      </c>
      <c r="AF230" s="205" t="str">
        <f>IF(AND(ISNUMBER(AB230))*((ISNUMBER(AC230)))*(((ISNUMBER(AD230)))),"NE",IF(AND(ISNUMBER(AB230))*((ISNUMBER(AC230))),"NE",IF(AND(ISNUMBER(AB230))*((ISNUMBER(AD230))),"NE",IF(AND(ISNUMBER(AC230))*((ISNUMBER(AD230))),"NE",IF(AND(AB230="")*((AC230=""))*(((AD230=""))),"NE","ANO")))))</f>
        <v>ANO</v>
      </c>
      <c r="AG230" s="131">
        <f>SUM(K230+M230+O230+Q230+S230+U230+W230+Y230+AA230+AE230)</f>
        <v>2427</v>
      </c>
      <c r="AJ230" s="39">
        <f>AG231</f>
        <v>3084</v>
      </c>
      <c r="AK230" s="39"/>
      <c r="AL230" s="195">
        <f>INT(IF(AB230&lt;25,0,(AB230-23.5)/1.5)*10)</f>
        <v>0</v>
      </c>
      <c r="AM230" s="195">
        <f>INT(IF(AC230&lt;120,0,(AC230-117.6)/2.4)*10)</f>
        <v>0</v>
      </c>
      <c r="AN230" s="195">
        <f>INT(IF(AO230&gt;=441,0,(442.5-AO230)/2.5)*10)</f>
        <v>1130</v>
      </c>
      <c r="AO230" s="217">
        <f>IF(AND(AP230=0,AQ230=0),"",AP230*60+AQ230)</f>
        <v>160</v>
      </c>
      <c r="AP230" s="217">
        <f>HOUR(AD230)</f>
        <v>2</v>
      </c>
      <c r="AQ230" s="217">
        <f>MINUTE(AD230)</f>
        <v>40</v>
      </c>
      <c r="AT230" s="151">
        <f>D227</f>
        <v>0</v>
      </c>
      <c r="AU230" s="150" t="str">
        <f>IF(A230="A","QD","")</f>
        <v/>
      </c>
    </row>
    <row r="231" spans="2:47" ht="15.75" thickBot="1" x14ac:dyDescent="0.25">
      <c r="B231" s="353"/>
      <c r="C231" s="230"/>
      <c r="D231" s="77"/>
      <c r="E231" s="77"/>
      <c r="F231" s="253"/>
      <c r="G231" s="77"/>
      <c r="H231" s="77"/>
      <c r="I231" s="77"/>
      <c r="J231" s="77"/>
      <c r="K231" s="77"/>
      <c r="L231" s="77"/>
      <c r="M231" s="80"/>
      <c r="N231" s="80"/>
      <c r="O231" s="80"/>
      <c r="P231" s="80"/>
      <c r="Q231" s="80"/>
      <c r="R231" s="80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155" t="s">
        <v>119</v>
      </c>
      <c r="AF231" s="156"/>
      <c r="AG231" s="157">
        <f>SUM(AG229:AG230)</f>
        <v>3084</v>
      </c>
      <c r="AJ231" s="30">
        <f>AG231</f>
        <v>3084</v>
      </c>
      <c r="AK231" s="30"/>
      <c r="AL231" s="220"/>
      <c r="AM231" s="220"/>
      <c r="AN231" s="220"/>
      <c r="AO231" s="154"/>
      <c r="AP231" s="154"/>
      <c r="AQ231" s="154"/>
      <c r="AT231" s="20"/>
      <c r="AU231" s="20"/>
    </row>
    <row r="232" spans="2:47" ht="15.75" thickBot="1" x14ac:dyDescent="0.25">
      <c r="B232" s="353"/>
      <c r="C232" s="266"/>
      <c r="D232" s="267"/>
      <c r="E232" s="267"/>
      <c r="F232" s="268"/>
      <c r="G232" s="268"/>
      <c r="H232" s="268"/>
      <c r="I232" s="268"/>
      <c r="J232" s="268"/>
      <c r="K232" s="269"/>
      <c r="L232" s="268"/>
      <c r="M232" s="269"/>
      <c r="N232" s="268"/>
      <c r="O232" s="269"/>
      <c r="P232" s="268"/>
      <c r="Q232" s="269"/>
      <c r="R232" s="268"/>
      <c r="S232" s="269"/>
      <c r="T232" s="268"/>
      <c r="U232" s="269"/>
      <c r="V232" s="270"/>
      <c r="W232" s="269"/>
      <c r="X232" s="268"/>
      <c r="Y232" s="269"/>
      <c r="Z232" s="268"/>
      <c r="AA232" s="269"/>
      <c r="AB232" s="271"/>
      <c r="AC232" s="270"/>
      <c r="AD232" s="270"/>
      <c r="AE232" s="269"/>
      <c r="AF232" s="272"/>
      <c r="AG232" s="273"/>
      <c r="AJ232" s="30">
        <f>AG231</f>
        <v>3084</v>
      </c>
      <c r="AK232" s="30"/>
      <c r="AL232" s="220"/>
      <c r="AM232" s="220"/>
      <c r="AN232" s="220"/>
      <c r="AO232" s="154"/>
      <c r="AP232" s="154"/>
      <c r="AQ232" s="154"/>
      <c r="AT232" s="15"/>
      <c r="AU232" s="15"/>
    </row>
    <row r="233" spans="2:47" ht="15" x14ac:dyDescent="0.2">
      <c r="B233" s="353"/>
      <c r="C233" s="227" t="s">
        <v>161</v>
      </c>
      <c r="D233" s="258"/>
      <c r="E233" s="259"/>
      <c r="F233" s="303"/>
      <c r="G233" s="115"/>
      <c r="H233" s="115"/>
      <c r="I233" s="116" t="s">
        <v>86</v>
      </c>
      <c r="J233" s="117"/>
      <c r="K233" s="118" t="s">
        <v>87</v>
      </c>
      <c r="L233" s="119" t="s">
        <v>88</v>
      </c>
      <c r="M233" s="118" t="s">
        <v>87</v>
      </c>
      <c r="N233" s="119" t="s">
        <v>232</v>
      </c>
      <c r="O233" s="118" t="s">
        <v>87</v>
      </c>
      <c r="P233" s="120" t="s">
        <v>90</v>
      </c>
      <c r="Q233" s="118" t="s">
        <v>87</v>
      </c>
      <c r="R233" s="121" t="s">
        <v>91</v>
      </c>
      <c r="S233" s="124" t="s">
        <v>124</v>
      </c>
      <c r="T233" s="120" t="s">
        <v>92</v>
      </c>
      <c r="U233" s="118" t="s">
        <v>87</v>
      </c>
      <c r="V233" s="116" t="s">
        <v>93</v>
      </c>
      <c r="W233" s="118" t="s">
        <v>87</v>
      </c>
      <c r="X233" s="119" t="s">
        <v>94</v>
      </c>
      <c r="Y233" s="118" t="s">
        <v>87</v>
      </c>
      <c r="Z233" s="120" t="s">
        <v>95</v>
      </c>
      <c r="AA233" s="118" t="s">
        <v>87</v>
      </c>
      <c r="AB233" s="239" t="s">
        <v>96</v>
      </c>
      <c r="AC233" s="116" t="s">
        <v>97</v>
      </c>
      <c r="AD233" s="116" t="s">
        <v>233</v>
      </c>
      <c r="AE233" s="124" t="s">
        <v>87</v>
      </c>
      <c r="AF233" s="129"/>
      <c r="AG233" s="127" t="s">
        <v>99</v>
      </c>
      <c r="AJ233" s="31">
        <f>AG237</f>
        <v>2678</v>
      </c>
      <c r="AK233" s="31"/>
      <c r="AL233" s="214" t="s">
        <v>100</v>
      </c>
      <c r="AM233" s="214" t="s">
        <v>100</v>
      </c>
      <c r="AN233" s="214" t="s">
        <v>100</v>
      </c>
      <c r="AO233" s="214" t="s">
        <v>101</v>
      </c>
      <c r="AP233" s="214" t="s">
        <v>102</v>
      </c>
      <c r="AQ233" s="214" t="s">
        <v>103</v>
      </c>
      <c r="AU233" s="15"/>
    </row>
    <row r="234" spans="2:47" ht="15" x14ac:dyDescent="0.2">
      <c r="B234" s="353"/>
      <c r="C234" s="228" t="s">
        <v>104</v>
      </c>
      <c r="D234" s="257" t="s">
        <v>105</v>
      </c>
      <c r="E234" s="257" t="s">
        <v>106</v>
      </c>
      <c r="F234" s="254" t="s">
        <v>107</v>
      </c>
      <c r="G234" s="59" t="s">
        <v>108</v>
      </c>
      <c r="H234" s="246" t="s">
        <v>109</v>
      </c>
      <c r="I234" s="61" t="s">
        <v>110</v>
      </c>
      <c r="J234" s="61"/>
      <c r="K234" s="79"/>
      <c r="L234" s="63" t="s">
        <v>111</v>
      </c>
      <c r="M234" s="79"/>
      <c r="N234" s="63" t="s">
        <v>111</v>
      </c>
      <c r="O234" s="79"/>
      <c r="P234" s="64" t="s">
        <v>112</v>
      </c>
      <c r="Q234" s="79"/>
      <c r="R234" s="64" t="s">
        <v>112</v>
      </c>
      <c r="S234" s="64"/>
      <c r="T234" s="64" t="s">
        <v>111</v>
      </c>
      <c r="U234" s="79"/>
      <c r="V234" s="61" t="s">
        <v>112</v>
      </c>
      <c r="W234" s="79"/>
      <c r="X234" s="63" t="s">
        <v>112</v>
      </c>
      <c r="Y234" s="79"/>
      <c r="Z234" s="64" t="s">
        <v>111</v>
      </c>
      <c r="AA234" s="79"/>
      <c r="AB234" s="240" t="s">
        <v>111</v>
      </c>
      <c r="AC234" s="61" t="s">
        <v>111</v>
      </c>
      <c r="AD234" s="66" t="s">
        <v>113</v>
      </c>
      <c r="AE234" s="64"/>
      <c r="AF234" s="113"/>
      <c r="AG234" s="128" t="s">
        <v>114</v>
      </c>
      <c r="AJ234" s="31">
        <f>AG237</f>
        <v>2678</v>
      </c>
      <c r="AK234" s="31"/>
      <c r="AL234" s="215" t="s">
        <v>96</v>
      </c>
      <c r="AM234" s="215" t="s">
        <v>97</v>
      </c>
      <c r="AN234" s="215" t="s">
        <v>115</v>
      </c>
      <c r="AO234" s="216" t="s">
        <v>115</v>
      </c>
      <c r="AP234" s="216" t="s">
        <v>115</v>
      </c>
      <c r="AQ234" s="216" t="s">
        <v>115</v>
      </c>
      <c r="AU234" s="15"/>
    </row>
    <row r="235" spans="2:47" ht="15" x14ac:dyDescent="0.2">
      <c r="B235" s="353"/>
      <c r="C235" s="229"/>
      <c r="D235" s="68" t="s">
        <v>256</v>
      </c>
      <c r="E235" s="68" t="s">
        <v>257</v>
      </c>
      <c r="F235" s="249" t="s">
        <v>117</v>
      </c>
      <c r="G235" s="261"/>
      <c r="H235" s="140"/>
      <c r="I235" s="73">
        <v>14</v>
      </c>
      <c r="J235" s="73"/>
      <c r="K235" s="132">
        <f>INT(IF(J235="E",(IF((AND(I235&gt;10.99)*(I235&lt;14.21)),(14.3-I235)/0.1*10,(IF((AND(I235&gt;6)*(I235&lt;11.01)),(12.65-I235)/0.05*10,0))))+50,(IF((AND(I235&gt;10.99)*(I235&lt;14.21)),(14.3-I235)/0.1*10,(IF((AND(I235&gt;6)*(I235&lt;11.01)),(12.65-I235)/0.05*10,0))))))</f>
        <v>30</v>
      </c>
      <c r="L235" s="73">
        <v>1.95</v>
      </c>
      <c r="M235" s="132">
        <f>INT(IF(L235&lt;1,0,(L235-0.945)/0.055)*10)</f>
        <v>182</v>
      </c>
      <c r="N235" s="76"/>
      <c r="O235" s="132">
        <f>INT(IF(N235&lt;3,0,(N235-2.85)/0.15)*10)</f>
        <v>0</v>
      </c>
      <c r="P235" s="71"/>
      <c r="Q235" s="132">
        <f>INT(IF(P235&lt;5,0,(P235-4)/1)*10)</f>
        <v>0</v>
      </c>
      <c r="R235" s="72"/>
      <c r="S235" s="221">
        <f>INT(IF(R235&lt;30,0,(R235-27)/3)*10)</f>
        <v>0</v>
      </c>
      <c r="T235" s="73"/>
      <c r="U235" s="132">
        <f>INT(IF(T235&lt;2.2,0,(T235-2.135)/0.065)*10)</f>
        <v>0</v>
      </c>
      <c r="V235" s="72"/>
      <c r="W235" s="132">
        <f>INT(IF(V235&lt;5,0,(V235-4.3)/0.7)*10)</f>
        <v>0</v>
      </c>
      <c r="X235" s="59"/>
      <c r="Y235" s="132">
        <f>INT(IF(X235&lt;10,0,(X235-9)/1)*10)</f>
        <v>0</v>
      </c>
      <c r="Z235" s="73">
        <v>11.5</v>
      </c>
      <c r="AA235" s="132">
        <f>INT(IF(Z235&lt;5,0,(Z235-4.25)/0.75)*10)</f>
        <v>96</v>
      </c>
      <c r="AB235" s="238"/>
      <c r="AC235" s="71"/>
      <c r="AD235" s="74"/>
      <c r="AE235" s="200">
        <f>IF(AF235="ANO",(MAX(AL235:AN235)),0)</f>
        <v>0</v>
      </c>
      <c r="AF235" s="205" t="str">
        <f>IF(AND(ISNUMBER(AB235))*((ISNUMBER(AC235)))*(((ISNUMBER(AD235)))),"NE",IF(AND(ISNUMBER(AB235))*((ISNUMBER(AC235))),"NE",IF(AND(ISNUMBER(AB235))*((ISNUMBER(AD235))),"NE",IF(AND(ISNUMBER(AC235))*((ISNUMBER(AD235))),"NE",IF(AND(AB235="")*((AC235=""))*(((AD235=""))),"NE","ANO")))))</f>
        <v>NE</v>
      </c>
      <c r="AG235" s="130">
        <f>SUM(K235+M235+O235+Q235+S235+U235+W235+Y235+AA235+AE235)</f>
        <v>308</v>
      </c>
      <c r="AJ235" s="39">
        <f>AG237</f>
        <v>2678</v>
      </c>
      <c r="AK235" s="39"/>
      <c r="AL235" s="195">
        <f>INT(IF(AB235&lt;25,0,(AB235-23.5)/1.5)*10)</f>
        <v>0</v>
      </c>
      <c r="AM235" s="195">
        <f>INT(IF(AC235&lt;120,0,(AC235-117.6)/2.4)*10)</f>
        <v>0</v>
      </c>
      <c r="AN235" s="195">
        <f>INT(IF(AO235&gt;=441,0,(442.5-AO235)/2.5)*10)</f>
        <v>0</v>
      </c>
      <c r="AO235" s="217" t="str">
        <f>IF(AND(AP235=0,AQ235=0),"",AP235*60+AQ235)</f>
        <v/>
      </c>
      <c r="AP235" s="217">
        <f>HOUR(AD235)</f>
        <v>0</v>
      </c>
      <c r="AQ235" s="217">
        <f>MINUTE(AD235)</f>
        <v>0</v>
      </c>
      <c r="AT235" s="151">
        <f>D233</f>
        <v>0</v>
      </c>
      <c r="AU235" s="150" t="str">
        <f>IF(A235="A","QD","")</f>
        <v/>
      </c>
    </row>
    <row r="236" spans="2:47" ht="15" x14ac:dyDescent="0.2">
      <c r="B236" s="353">
        <v>26</v>
      </c>
      <c r="C236" s="229"/>
      <c r="D236" s="75" t="s">
        <v>305</v>
      </c>
      <c r="E236" s="75" t="s">
        <v>257</v>
      </c>
      <c r="F236" s="250" t="s">
        <v>118</v>
      </c>
      <c r="G236" s="261"/>
      <c r="H236" s="281">
        <f>SUM(G236-G235)</f>
        <v>0</v>
      </c>
      <c r="I236" s="69">
        <v>9.9</v>
      </c>
      <c r="J236" s="69"/>
      <c r="K236" s="132">
        <f>INT(IF(J236="E",(IF((AND(I236&gt;10.99)*(I236&lt;14.21)),(14.3-I236)/0.1*10,(IF((AND(I236&gt;6)*(I236&lt;11.01)),(12.65-I236)/0.05*10,0))))+50,(IF((AND(I236&gt;10.99)*(I236&lt;14.21)),(14.3-I236)/0.1*10,(IF((AND(I236&gt;6)*(I236&lt;11.01)),(12.65-I236)/0.05*10,0))))))</f>
        <v>550</v>
      </c>
      <c r="L236" s="69">
        <v>2.7</v>
      </c>
      <c r="M236" s="132">
        <f>INT(IF(L236&lt;1,0,(L236-0.945)/0.055)*10)</f>
        <v>319</v>
      </c>
      <c r="N236" s="70">
        <v>10.28</v>
      </c>
      <c r="O236" s="132">
        <f>INT(IF(N236&lt;3,0,(N236-2.85)/0.15)*10)</f>
        <v>495</v>
      </c>
      <c r="P236" s="71"/>
      <c r="Q236" s="132">
        <f>INT(IF(P236&lt;5,0,(P236-4)/1)*10)</f>
        <v>0</v>
      </c>
      <c r="R236" s="72"/>
      <c r="S236" s="221">
        <f>INT(IF(R236&lt;30,0,(R236-27)/3)*10)</f>
        <v>0</v>
      </c>
      <c r="T236" s="69"/>
      <c r="U236" s="132">
        <f>INT(IF(T236&lt;2.2,0,(T236-2.135)/0.065)*10)</f>
        <v>0</v>
      </c>
      <c r="V236" s="72"/>
      <c r="W236" s="132">
        <f>INT(IF(V236&lt;5,0,(V236-4.3)/0.7)*10)</f>
        <v>0</v>
      </c>
      <c r="X236" s="59"/>
      <c r="Y236" s="132">
        <f>INT(IF(X236&lt;10,0,(X236-9)/1)*10)</f>
        <v>0</v>
      </c>
      <c r="Z236" s="73"/>
      <c r="AA236" s="132">
        <f>INT(IF(Z236&lt;5,0,(Z236-4.25)/0.75)*10)</f>
        <v>0</v>
      </c>
      <c r="AB236" s="238"/>
      <c r="AC236" s="71"/>
      <c r="AD236" s="87">
        <v>0.13263888888888889</v>
      </c>
      <c r="AE236" s="200">
        <f>IF(AF236="ANO",(MAX(AL236:AN236)),0)</f>
        <v>1006</v>
      </c>
      <c r="AF236" s="205" t="str">
        <f>IF(AND(ISNUMBER(AB236))*((ISNUMBER(AC236)))*(((ISNUMBER(AD236)))),"NE",IF(AND(ISNUMBER(AB236))*((ISNUMBER(AC236))),"NE",IF(AND(ISNUMBER(AB236))*((ISNUMBER(AD236))),"NE",IF(AND(ISNUMBER(AC236))*((ISNUMBER(AD236))),"NE",IF(AND(AB236="")*((AC236=""))*(((AD236=""))),"NE","ANO")))))</f>
        <v>ANO</v>
      </c>
      <c r="AG236" s="131">
        <f>SUM(K236+M236+O236+Q236+S236+U236+W236+Y236+AA236+AE236)</f>
        <v>2370</v>
      </c>
      <c r="AJ236" s="39">
        <f>AG237</f>
        <v>2678</v>
      </c>
      <c r="AK236" s="39"/>
      <c r="AL236" s="195">
        <f>INT(IF(AB236&lt;25,0,(AB236-23.5)/1.5)*10)</f>
        <v>0</v>
      </c>
      <c r="AM236" s="195">
        <f>INT(IF(AC236&lt;120,0,(AC236-117.6)/2.4)*10)</f>
        <v>0</v>
      </c>
      <c r="AN236" s="195">
        <f>INT(IF(AO236&gt;=441,0,(442.5-AO236)/2.5)*10)</f>
        <v>1006</v>
      </c>
      <c r="AO236" s="217">
        <f>IF(AND(AP236=0,AQ236=0),"",AP236*60+AQ236)</f>
        <v>191</v>
      </c>
      <c r="AP236" s="217">
        <f>HOUR(AD236)</f>
        <v>3</v>
      </c>
      <c r="AQ236" s="217">
        <f>MINUTE(AD236)</f>
        <v>11</v>
      </c>
      <c r="AT236" s="151">
        <f>D233</f>
        <v>0</v>
      </c>
      <c r="AU236" s="150" t="str">
        <f>IF(A236="A","QD","")</f>
        <v/>
      </c>
    </row>
    <row r="237" spans="2:47" ht="15.75" thickBot="1" x14ac:dyDescent="0.25">
      <c r="B237" s="353"/>
      <c r="C237" s="230"/>
      <c r="D237" s="77"/>
      <c r="E237" s="77"/>
      <c r="F237" s="253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155" t="s">
        <v>119</v>
      </c>
      <c r="AF237" s="156"/>
      <c r="AG237" s="157">
        <f>SUM(AG235:AG236)</f>
        <v>2678</v>
      </c>
      <c r="AJ237" s="30">
        <f>AG237</f>
        <v>2678</v>
      </c>
      <c r="AK237" s="30"/>
      <c r="AL237" s="30"/>
      <c r="AM237" s="30"/>
      <c r="AN237" s="30"/>
      <c r="AP237" s="15"/>
      <c r="AQ237" s="18"/>
      <c r="AT237" s="20"/>
      <c r="AU237" s="20"/>
    </row>
    <row r="238" spans="2:47" ht="15.75" thickBot="1" x14ac:dyDescent="0.25">
      <c r="B238" s="353"/>
      <c r="C238" s="266"/>
      <c r="D238" s="267"/>
      <c r="E238" s="267"/>
      <c r="F238" s="268"/>
      <c r="G238" s="268"/>
      <c r="H238" s="268"/>
      <c r="I238" s="268"/>
      <c r="J238" s="268"/>
      <c r="K238" s="269"/>
      <c r="L238" s="268"/>
      <c r="M238" s="269"/>
      <c r="N238" s="268"/>
      <c r="O238" s="269"/>
      <c r="P238" s="268"/>
      <c r="Q238" s="269"/>
      <c r="R238" s="268"/>
      <c r="S238" s="269"/>
      <c r="T238" s="268"/>
      <c r="U238" s="269"/>
      <c r="V238" s="270"/>
      <c r="W238" s="269"/>
      <c r="X238" s="268"/>
      <c r="Y238" s="269"/>
      <c r="Z238" s="268"/>
      <c r="AA238" s="269"/>
      <c r="AB238" s="271"/>
      <c r="AC238" s="270"/>
      <c r="AD238" s="270"/>
      <c r="AE238" s="269"/>
      <c r="AF238" s="272"/>
      <c r="AG238" s="273"/>
      <c r="AJ238" s="30">
        <f>AG237</f>
        <v>2678</v>
      </c>
      <c r="AK238" s="30"/>
      <c r="AL238" s="30"/>
      <c r="AM238" s="30"/>
      <c r="AN238" s="30"/>
      <c r="AP238" s="15"/>
      <c r="AQ238" s="15"/>
      <c r="AT238" s="15"/>
      <c r="AU238" s="15"/>
    </row>
    <row r="239" spans="2:47" ht="15" x14ac:dyDescent="0.2">
      <c r="B239" s="353"/>
      <c r="C239" s="227" t="s">
        <v>123</v>
      </c>
      <c r="D239" s="243"/>
      <c r="E239" s="245"/>
      <c r="F239" s="304"/>
      <c r="G239" s="115"/>
      <c r="H239" s="115"/>
      <c r="I239" s="116" t="s">
        <v>86</v>
      </c>
      <c r="J239" s="117"/>
      <c r="K239" s="118" t="s">
        <v>87</v>
      </c>
      <c r="L239" s="119" t="s">
        <v>88</v>
      </c>
      <c r="M239" s="118" t="s">
        <v>87</v>
      </c>
      <c r="N239" s="119" t="s">
        <v>232</v>
      </c>
      <c r="O239" s="118" t="s">
        <v>87</v>
      </c>
      <c r="P239" s="120" t="s">
        <v>90</v>
      </c>
      <c r="Q239" s="118" t="s">
        <v>87</v>
      </c>
      <c r="R239" s="121" t="s">
        <v>91</v>
      </c>
      <c r="S239" s="124" t="s">
        <v>124</v>
      </c>
      <c r="T239" s="120" t="s">
        <v>92</v>
      </c>
      <c r="U239" s="118" t="s">
        <v>87</v>
      </c>
      <c r="V239" s="116" t="s">
        <v>93</v>
      </c>
      <c r="W239" s="118" t="s">
        <v>87</v>
      </c>
      <c r="X239" s="119" t="s">
        <v>94</v>
      </c>
      <c r="Y239" s="118" t="s">
        <v>87</v>
      </c>
      <c r="Z239" s="120" t="s">
        <v>95</v>
      </c>
      <c r="AA239" s="118" t="s">
        <v>87</v>
      </c>
      <c r="AB239" s="239" t="s">
        <v>96</v>
      </c>
      <c r="AC239" s="116" t="s">
        <v>97</v>
      </c>
      <c r="AD239" s="116" t="s">
        <v>233</v>
      </c>
      <c r="AE239" s="124" t="s">
        <v>87</v>
      </c>
      <c r="AF239" s="129"/>
      <c r="AG239" s="127" t="s">
        <v>99</v>
      </c>
      <c r="AJ239" s="31">
        <f>AG243</f>
        <v>2578</v>
      </c>
      <c r="AK239" s="31"/>
      <c r="AL239" s="214" t="s">
        <v>100</v>
      </c>
      <c r="AM239" s="214" t="s">
        <v>100</v>
      </c>
      <c r="AN239" s="214" t="s">
        <v>100</v>
      </c>
      <c r="AO239" s="214" t="s">
        <v>101</v>
      </c>
      <c r="AP239" s="214" t="s">
        <v>102</v>
      </c>
      <c r="AQ239" s="214" t="s">
        <v>103</v>
      </c>
      <c r="AT239" s="17"/>
      <c r="AU239" s="16"/>
    </row>
    <row r="240" spans="2:47" ht="15" x14ac:dyDescent="0.2">
      <c r="B240" s="353"/>
      <c r="C240" s="228" t="s">
        <v>104</v>
      </c>
      <c r="D240" s="263" t="s">
        <v>105</v>
      </c>
      <c r="E240" s="263" t="s">
        <v>106</v>
      </c>
      <c r="F240" s="254" t="s">
        <v>107</v>
      </c>
      <c r="G240" s="59" t="s">
        <v>108</v>
      </c>
      <c r="H240" s="246" t="s">
        <v>109</v>
      </c>
      <c r="I240" s="61" t="s">
        <v>110</v>
      </c>
      <c r="J240" s="61"/>
      <c r="K240" s="79"/>
      <c r="L240" s="63" t="s">
        <v>111</v>
      </c>
      <c r="M240" s="79"/>
      <c r="N240" s="63" t="s">
        <v>111</v>
      </c>
      <c r="O240" s="79"/>
      <c r="P240" s="64" t="s">
        <v>112</v>
      </c>
      <c r="Q240" s="79"/>
      <c r="R240" s="64" t="s">
        <v>112</v>
      </c>
      <c r="S240" s="64"/>
      <c r="T240" s="64" t="s">
        <v>111</v>
      </c>
      <c r="U240" s="79"/>
      <c r="V240" s="61" t="s">
        <v>112</v>
      </c>
      <c r="W240" s="79"/>
      <c r="X240" s="63" t="s">
        <v>112</v>
      </c>
      <c r="Y240" s="79"/>
      <c r="Z240" s="64" t="s">
        <v>111</v>
      </c>
      <c r="AA240" s="79"/>
      <c r="AB240" s="240" t="s">
        <v>111</v>
      </c>
      <c r="AC240" s="61" t="s">
        <v>111</v>
      </c>
      <c r="AD240" s="66" t="s">
        <v>113</v>
      </c>
      <c r="AE240" s="64"/>
      <c r="AF240" s="113"/>
      <c r="AG240" s="128" t="s">
        <v>114</v>
      </c>
      <c r="AJ240" s="31">
        <f>AG243</f>
        <v>2578</v>
      </c>
      <c r="AK240" s="31"/>
      <c r="AL240" s="215" t="s">
        <v>96</v>
      </c>
      <c r="AM240" s="215" t="s">
        <v>97</v>
      </c>
      <c r="AN240" s="215" t="s">
        <v>115</v>
      </c>
      <c r="AO240" s="216" t="s">
        <v>115</v>
      </c>
      <c r="AP240" s="216" t="s">
        <v>115</v>
      </c>
      <c r="AQ240" s="216" t="s">
        <v>115</v>
      </c>
      <c r="AT240" s="17"/>
      <c r="AU240" s="16"/>
    </row>
    <row r="241" spans="2:47" ht="15" x14ac:dyDescent="0.2">
      <c r="B241" s="353"/>
      <c r="C241" s="229"/>
      <c r="D241" s="260" t="s">
        <v>246</v>
      </c>
      <c r="E241" s="260" t="s">
        <v>311</v>
      </c>
      <c r="F241" s="249" t="s">
        <v>117</v>
      </c>
      <c r="G241" s="261"/>
      <c r="H241" s="140"/>
      <c r="I241" s="73">
        <v>12.2</v>
      </c>
      <c r="J241" s="73"/>
      <c r="K241" s="132">
        <f>INT(IF(J241="E",(IF((AND(I241&gt;10.99)*(I241&lt;14.21)),(14.3-I241)/0.1*10,(IF((AND(I241&gt;6)*(I241&lt;11.01)),(12.65-I241)/0.05*10,0))))+50,(IF((AND(I241&gt;10.99)*(I241&lt;14.21)),(14.3-I241)/0.1*10,(IF((AND(I241&gt;6)*(I241&lt;11.01)),(12.65-I241)/0.05*10,0))))))</f>
        <v>210</v>
      </c>
      <c r="L241" s="73">
        <v>2.68</v>
      </c>
      <c r="M241" s="132">
        <f>INT(IF(L241&lt;1,0,(L241-0.945)/0.055)*10)</f>
        <v>315</v>
      </c>
      <c r="N241" s="76"/>
      <c r="O241" s="132">
        <f>INT(IF(N241&lt;3,0,(N241-2.85)/0.15)*10)</f>
        <v>0</v>
      </c>
      <c r="P241" s="71"/>
      <c r="Q241" s="132">
        <f>INT(IF(P241&lt;5,0,(P241-4)/1)*10)</f>
        <v>0</v>
      </c>
      <c r="R241" s="72"/>
      <c r="S241" s="221">
        <f>INT(IF(R241&lt;30,0,(R241-27)/3)*10)</f>
        <v>0</v>
      </c>
      <c r="T241" s="73"/>
      <c r="U241" s="132">
        <f>INT(IF(T241&lt;2.2,0,(T241-2.135)/0.065)*10)</f>
        <v>0</v>
      </c>
      <c r="V241" s="72"/>
      <c r="W241" s="132">
        <f>INT(IF(V241&lt;5,0,(V241-4.3)/0.7)*10)</f>
        <v>0</v>
      </c>
      <c r="X241" s="59"/>
      <c r="Y241" s="132">
        <f>INT(IF(X241&lt;10,0,(X241-9)/1)*10)</f>
        <v>0</v>
      </c>
      <c r="Z241" s="73">
        <v>13.8</v>
      </c>
      <c r="AA241" s="132">
        <f>INT(IF(Z241&lt;5,0,(Z241-4.25)/0.75)*10)</f>
        <v>127</v>
      </c>
      <c r="AB241" s="238"/>
      <c r="AC241" s="71"/>
      <c r="AD241" s="74"/>
      <c r="AE241" s="200">
        <f>IF(AF241="ANO",(MAX(AL241:AN241)),0)</f>
        <v>0</v>
      </c>
      <c r="AF241" s="205" t="str">
        <f>IF(AND(ISNUMBER(AB241))*((ISNUMBER(AC241)))*(((ISNUMBER(AD241)))),"NE",IF(AND(ISNUMBER(AB241))*((ISNUMBER(AC241))),"NE",IF(AND(ISNUMBER(AB241))*((ISNUMBER(AD241))),"NE",IF(AND(ISNUMBER(AC241))*((ISNUMBER(AD241))),"NE",IF(AND(AB241="")*((AC241=""))*(((AD241=""))),"NE","ANO")))))</f>
        <v>NE</v>
      </c>
      <c r="AG241" s="130">
        <f>SUM(K241+M241+O241+Q241+S241+U241+W241+Y241+AA241+AE241)</f>
        <v>652</v>
      </c>
      <c r="AH241" s="53"/>
      <c r="AJ241" s="39">
        <f>AG243</f>
        <v>2578</v>
      </c>
      <c r="AK241" s="39"/>
      <c r="AL241" s="195">
        <f>INT(IF(AB241&lt;25,0,(AB241-23.5)/1.5)*10)</f>
        <v>0</v>
      </c>
      <c r="AM241" s="195">
        <f>INT(IF(AC241&lt;120,0,(AC241-117.6)/2.4)*10)</f>
        <v>0</v>
      </c>
      <c r="AN241" s="195">
        <f>INT(IF(AO241&gt;=441,0,(442.5-AO241)/2.5)*10)</f>
        <v>0</v>
      </c>
      <c r="AO241" s="217" t="str">
        <f>IF(AND(AP241=0,AQ241=0),"",AP241*60+AQ241)</f>
        <v/>
      </c>
      <c r="AP241" s="217">
        <f>HOUR(AD241)</f>
        <v>0</v>
      </c>
      <c r="AQ241" s="217">
        <f>MINUTE(AD241)</f>
        <v>0</v>
      </c>
      <c r="AT241" s="151">
        <f>D239</f>
        <v>0</v>
      </c>
      <c r="AU241" s="150" t="str">
        <f>IF(A241="A","QD","")</f>
        <v/>
      </c>
    </row>
    <row r="242" spans="2:47" ht="15" x14ac:dyDescent="0.2">
      <c r="B242" s="354">
        <v>11</v>
      </c>
      <c r="C242" s="229"/>
      <c r="D242" s="262" t="s">
        <v>259</v>
      </c>
      <c r="E242" s="262" t="s">
        <v>311</v>
      </c>
      <c r="F242" s="250" t="s">
        <v>118</v>
      </c>
      <c r="G242" s="261"/>
      <c r="H242" s="281">
        <f>SUM(G242-G241)</f>
        <v>0</v>
      </c>
      <c r="I242" s="69">
        <v>12.1</v>
      </c>
      <c r="J242" s="69"/>
      <c r="K242" s="132">
        <f>INT(IF(J242="E",(IF((AND(I242&gt;10.99)*(I242&lt;14.21)),(14.3-I242)/0.1*10,(IF((AND(I242&gt;6)*(I242&lt;11.01)),(12.65-I242)/0.05*10,0))))+50,(IF((AND(I242&gt;10.99)*(I242&lt;14.21)),(14.3-I242)/0.1*10,(IF((AND(I242&gt;6)*(I242&lt;11.01)),(12.65-I242)/0.05*10,0))))))</f>
        <v>220</v>
      </c>
      <c r="L242" s="69">
        <v>2.61</v>
      </c>
      <c r="M242" s="132">
        <f>INT(IF(L242&lt;1,0,(L242-0.945)/0.055)*10)</f>
        <v>302</v>
      </c>
      <c r="N242" s="70">
        <v>8.41</v>
      </c>
      <c r="O242" s="132">
        <f>INT(IF(N242&lt;3,0,(N242-2.85)/0.15)*10)</f>
        <v>370</v>
      </c>
      <c r="P242" s="71"/>
      <c r="Q242" s="132">
        <f>INT(IF(P242&lt;5,0,(P242-4)/1)*10)</f>
        <v>0</v>
      </c>
      <c r="R242" s="72"/>
      <c r="S242" s="221">
        <f>INT(IF(R242&lt;30,0,(R242-27)/3)*10)</f>
        <v>0</v>
      </c>
      <c r="T242" s="69"/>
      <c r="U242" s="132">
        <f>INT(IF(T242&lt;2.2,0,(T242-2.135)/0.065)*10)</f>
        <v>0</v>
      </c>
      <c r="V242" s="72"/>
      <c r="W242" s="132">
        <f>INT(IF(V242&lt;5,0,(V242-4.3)/0.7)*10)</f>
        <v>0</v>
      </c>
      <c r="X242" s="59"/>
      <c r="Y242" s="132">
        <f>INT(IF(X242&lt;10,0,(X242-9)/1)*10)</f>
        <v>0</v>
      </c>
      <c r="Z242" s="73"/>
      <c r="AA242" s="132">
        <f>INT(IF(Z242&lt;5,0,(Z242-4.25)/0.75)*10)</f>
        <v>0</v>
      </c>
      <c r="AB242" s="238"/>
      <c r="AC242" s="71"/>
      <c r="AD242" s="87">
        <v>0.1277777777777778</v>
      </c>
      <c r="AE242" s="200">
        <f>IF(AF242="ANO",(MAX(AL242:AN242)),0)</f>
        <v>1034</v>
      </c>
      <c r="AF242" s="205" t="str">
        <f>IF(AND(ISNUMBER(AB242))*((ISNUMBER(AC242)))*(((ISNUMBER(AD242)))),"NE",IF(AND(ISNUMBER(AB242))*((ISNUMBER(AC242))),"NE",IF(AND(ISNUMBER(AB242))*((ISNUMBER(AD242))),"NE",IF(AND(ISNUMBER(AC242))*((ISNUMBER(AD242))),"NE",IF(AND(AB242="")*((AC242=""))*(((AD242=""))),"NE","ANO")))))</f>
        <v>ANO</v>
      </c>
      <c r="AG242" s="131">
        <f>SUM(K242+M242+O242+Q242+S242+U242+W242+Y242+AA242+AE242)</f>
        <v>1926</v>
      </c>
      <c r="AH242" s="53"/>
      <c r="AJ242" s="39">
        <f>AG243</f>
        <v>2578</v>
      </c>
      <c r="AK242" s="39"/>
      <c r="AL242" s="195">
        <f>INT(IF(AB242&lt;25,0,(AB242-23.5)/1.5)*10)</f>
        <v>0</v>
      </c>
      <c r="AM242" s="195">
        <f>INT(IF(AC242&lt;120,0,(AC242-117.6)/2.4)*10)</f>
        <v>0</v>
      </c>
      <c r="AN242" s="195">
        <f>INT(IF(AO242&gt;=441,0,(442.5-AO242)/2.5)*10)</f>
        <v>1034</v>
      </c>
      <c r="AO242" s="217">
        <f>IF(AND(AP242=0,AQ242=0),"",AP242*60+AQ242)</f>
        <v>184</v>
      </c>
      <c r="AP242" s="217">
        <f>HOUR(AD242)</f>
        <v>3</v>
      </c>
      <c r="AQ242" s="217">
        <f>MINUTE(AD242)</f>
        <v>4</v>
      </c>
      <c r="AT242" s="151">
        <f>D239</f>
        <v>0</v>
      </c>
      <c r="AU242" s="150" t="str">
        <f>IF(A242="A","QD","")</f>
        <v/>
      </c>
    </row>
    <row r="243" spans="2:47" ht="15.75" thickBot="1" x14ac:dyDescent="0.25">
      <c r="B243" s="353"/>
      <c r="C243" s="230"/>
      <c r="D243" s="77"/>
      <c r="E243" s="77"/>
      <c r="F243" s="253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155" t="s">
        <v>119</v>
      </c>
      <c r="AF243" s="335"/>
      <c r="AG243" s="157">
        <f>SUM(AG241:AG242)</f>
        <v>2578</v>
      </c>
      <c r="AJ243" s="30">
        <f>AG243</f>
        <v>2578</v>
      </c>
      <c r="AK243" s="30"/>
      <c r="AL243" s="30"/>
      <c r="AM243" s="30"/>
      <c r="AN243" s="30"/>
      <c r="AP243" s="15"/>
      <c r="AQ243" s="18"/>
      <c r="AT243" s="20"/>
      <c r="AU243" s="20"/>
    </row>
    <row r="244" spans="2:47" ht="15.75" thickBot="1" x14ac:dyDescent="0.25">
      <c r="B244" s="353"/>
      <c r="C244" s="266"/>
      <c r="D244" s="267"/>
      <c r="E244" s="267"/>
      <c r="F244" s="268"/>
      <c r="G244" s="268"/>
      <c r="H244" s="268"/>
      <c r="I244" s="268"/>
      <c r="J244" s="268"/>
      <c r="K244" s="269"/>
      <c r="L244" s="268"/>
      <c r="M244" s="269"/>
      <c r="N244" s="268"/>
      <c r="O244" s="269"/>
      <c r="P244" s="268"/>
      <c r="Q244" s="269"/>
      <c r="R244" s="268"/>
      <c r="S244" s="269"/>
      <c r="T244" s="268"/>
      <c r="U244" s="269"/>
      <c r="V244" s="270"/>
      <c r="W244" s="269"/>
      <c r="X244" s="268"/>
      <c r="Y244" s="269"/>
      <c r="Z244" s="268"/>
      <c r="AA244" s="269"/>
      <c r="AB244" s="271"/>
      <c r="AC244" s="270"/>
      <c r="AD244" s="270"/>
      <c r="AE244" s="269"/>
      <c r="AF244" s="272"/>
      <c r="AG244" s="273"/>
      <c r="AJ244" s="30">
        <f>AG243</f>
        <v>2578</v>
      </c>
      <c r="AK244" s="30"/>
      <c r="AL244" s="30"/>
      <c r="AM244" s="30"/>
      <c r="AN244" s="30"/>
      <c r="AP244" s="15"/>
      <c r="AQ244" s="15"/>
      <c r="AT244" s="15"/>
      <c r="AU244" s="15"/>
    </row>
    <row r="245" spans="2:47" ht="15" x14ac:dyDescent="0.2">
      <c r="B245" s="353"/>
      <c r="C245" s="227" t="s">
        <v>192</v>
      </c>
      <c r="D245" s="243"/>
      <c r="E245" s="245"/>
      <c r="F245" s="251"/>
      <c r="G245" s="115"/>
      <c r="H245" s="115"/>
      <c r="I245" s="116" t="s">
        <v>86</v>
      </c>
      <c r="J245" s="117"/>
      <c r="K245" s="118" t="s">
        <v>87</v>
      </c>
      <c r="L245" s="119" t="s">
        <v>88</v>
      </c>
      <c r="M245" s="118" t="s">
        <v>87</v>
      </c>
      <c r="N245" s="119" t="s">
        <v>232</v>
      </c>
      <c r="O245" s="118" t="s">
        <v>87</v>
      </c>
      <c r="P245" s="120" t="s">
        <v>90</v>
      </c>
      <c r="Q245" s="118" t="s">
        <v>87</v>
      </c>
      <c r="R245" s="121" t="s">
        <v>91</v>
      </c>
      <c r="S245" s="118" t="s">
        <v>87</v>
      </c>
      <c r="T245" s="120" t="s">
        <v>92</v>
      </c>
      <c r="U245" s="118" t="s">
        <v>87</v>
      </c>
      <c r="V245" s="116" t="s">
        <v>93</v>
      </c>
      <c r="W245" s="118" t="s">
        <v>87</v>
      </c>
      <c r="X245" s="119" t="s">
        <v>94</v>
      </c>
      <c r="Y245" s="118" t="s">
        <v>87</v>
      </c>
      <c r="Z245" s="120" t="s">
        <v>95</v>
      </c>
      <c r="AA245" s="118" t="s">
        <v>87</v>
      </c>
      <c r="AB245" s="239" t="s">
        <v>96</v>
      </c>
      <c r="AC245" s="116" t="s">
        <v>97</v>
      </c>
      <c r="AD245" s="116" t="s">
        <v>233</v>
      </c>
      <c r="AE245" s="124" t="s">
        <v>87</v>
      </c>
      <c r="AF245" s="129"/>
      <c r="AG245" s="127" t="s">
        <v>99</v>
      </c>
      <c r="AJ245" s="31">
        <f>AG249</f>
        <v>2575</v>
      </c>
      <c r="AK245" s="31"/>
      <c r="AL245" s="214" t="s">
        <v>100</v>
      </c>
      <c r="AM245" s="214" t="s">
        <v>100</v>
      </c>
      <c r="AN245" s="214" t="s">
        <v>100</v>
      </c>
      <c r="AO245" s="214" t="s">
        <v>101</v>
      </c>
      <c r="AP245" s="214" t="s">
        <v>102</v>
      </c>
      <c r="AQ245" s="214" t="s">
        <v>103</v>
      </c>
      <c r="AT245" s="17"/>
      <c r="AU245" s="16"/>
    </row>
    <row r="246" spans="2:47" ht="15" x14ac:dyDescent="0.2">
      <c r="B246" s="353"/>
      <c r="C246" s="228" t="s">
        <v>104</v>
      </c>
      <c r="D246" s="257" t="s">
        <v>105</v>
      </c>
      <c r="E246" s="257" t="s">
        <v>106</v>
      </c>
      <c r="F246" s="254" t="s">
        <v>107</v>
      </c>
      <c r="G246" s="59" t="s">
        <v>108</v>
      </c>
      <c r="H246" s="246" t="s">
        <v>109</v>
      </c>
      <c r="I246" s="61" t="s">
        <v>110</v>
      </c>
      <c r="J246" s="61"/>
      <c r="K246" s="79"/>
      <c r="L246" s="63" t="s">
        <v>111</v>
      </c>
      <c r="M246" s="79"/>
      <c r="N246" s="63" t="s">
        <v>111</v>
      </c>
      <c r="O246" s="79"/>
      <c r="P246" s="64" t="s">
        <v>112</v>
      </c>
      <c r="Q246" s="79"/>
      <c r="R246" s="64" t="s">
        <v>112</v>
      </c>
      <c r="S246" s="79"/>
      <c r="T246" s="64" t="s">
        <v>111</v>
      </c>
      <c r="U246" s="79"/>
      <c r="V246" s="61" t="s">
        <v>112</v>
      </c>
      <c r="W246" s="79"/>
      <c r="X246" s="63" t="s">
        <v>112</v>
      </c>
      <c r="Y246" s="79"/>
      <c r="Z246" s="64" t="s">
        <v>111</v>
      </c>
      <c r="AA246" s="79"/>
      <c r="AB246" s="240" t="s">
        <v>111</v>
      </c>
      <c r="AC246" s="61" t="s">
        <v>111</v>
      </c>
      <c r="AD246" s="66" t="s">
        <v>113</v>
      </c>
      <c r="AE246" s="64"/>
      <c r="AF246" s="113"/>
      <c r="AG246" s="128" t="s">
        <v>114</v>
      </c>
      <c r="AJ246" s="31">
        <f>AG249</f>
        <v>2575</v>
      </c>
      <c r="AK246" s="31"/>
      <c r="AL246" s="215" t="s">
        <v>96</v>
      </c>
      <c r="AM246" s="215" t="s">
        <v>97</v>
      </c>
      <c r="AN246" s="215" t="s">
        <v>115</v>
      </c>
      <c r="AO246" s="216" t="s">
        <v>115</v>
      </c>
      <c r="AP246" s="216" t="s">
        <v>115</v>
      </c>
      <c r="AQ246" s="216" t="s">
        <v>115</v>
      </c>
      <c r="AT246" s="17"/>
      <c r="AU246" s="16"/>
    </row>
    <row r="247" spans="2:47" ht="15" x14ac:dyDescent="0.2">
      <c r="B247" s="353"/>
      <c r="C247" s="229"/>
      <c r="D247" s="68" t="s">
        <v>333</v>
      </c>
      <c r="E247" s="68" t="s">
        <v>327</v>
      </c>
      <c r="F247" s="249" t="s">
        <v>117</v>
      </c>
      <c r="G247" s="261"/>
      <c r="H247" s="140"/>
      <c r="I247" s="73">
        <v>11.7</v>
      </c>
      <c r="J247" s="73"/>
      <c r="K247" s="132">
        <f>INT(IF(J247="E",(IF((AND(I247&gt;10.99)*(I247&lt;14.21)),(14.3-I247)/0.1*10,(IF((AND(I247&gt;6)*(I247&lt;11.01)),(12.65-I247)/0.05*10,0))))+50,(IF((AND(I247&gt;10.99)*(I247&lt;14.21)),(14.3-I247)/0.1*10,(IF((AND(I247&gt;6)*(I247&lt;11.01)),(12.65-I247)/0.05*10,0))))))</f>
        <v>260</v>
      </c>
      <c r="L247" s="73">
        <v>2.7</v>
      </c>
      <c r="M247" s="132">
        <f>INT(IF(L247&lt;1,0,(L247-0.945)/0.055)*10)</f>
        <v>319</v>
      </c>
      <c r="N247" s="76"/>
      <c r="O247" s="132">
        <f>INT(IF(N247&lt;3,0,(N247-2.85)/0.15)*10)</f>
        <v>0</v>
      </c>
      <c r="P247" s="71"/>
      <c r="Q247" s="132">
        <f>INT(IF(P247&lt;5,0,(P247-4)/1)*10)</f>
        <v>0</v>
      </c>
      <c r="R247" s="72"/>
      <c r="S247" s="221">
        <f>INT(IF(R247&lt;30,0,(R247-27)/3)*10)</f>
        <v>0</v>
      </c>
      <c r="T247" s="73"/>
      <c r="U247" s="132">
        <f>INT(IF(T247&lt;2.2,0,(T247-2.135)/0.065)*10)</f>
        <v>0</v>
      </c>
      <c r="V247" s="72"/>
      <c r="W247" s="132">
        <f>INT(IF(V247&lt;5,0,(V247-4.3)/0.7)*10)</f>
        <v>0</v>
      </c>
      <c r="X247" s="59"/>
      <c r="Y247" s="132">
        <f>INT(IF(X247&lt;10,0,(X247-9)/1)*10)</f>
        <v>0</v>
      </c>
      <c r="Z247" s="73">
        <v>10.7</v>
      </c>
      <c r="AA247" s="132">
        <f>INT(IF(Z247&lt;5,0,(Z247-4.25)/0.75)*10)</f>
        <v>86</v>
      </c>
      <c r="AB247" s="238"/>
      <c r="AC247" s="71"/>
      <c r="AD247" s="74"/>
      <c r="AE247" s="200">
        <f>IF(AF247="ANO",(MAX(AL247:AN247)),0)</f>
        <v>0</v>
      </c>
      <c r="AF247" s="205" t="str">
        <f>IF(AND(ISNUMBER(AB247))*((ISNUMBER(AC247)))*(((ISNUMBER(AD247)))),"NE",IF(AND(ISNUMBER(AB247))*((ISNUMBER(AC247))),"NE",IF(AND(ISNUMBER(AB247))*((ISNUMBER(AD247))),"NE",IF(AND(ISNUMBER(AC247))*((ISNUMBER(AD247))),"NE",IF(AND(AB247="")*((AC247=""))*(((AD247=""))),"NE","ANO")))))</f>
        <v>NE</v>
      </c>
      <c r="AG247" s="130">
        <f>SUM(K247+M247+O247+Q247+S247+U247+W247+Y247+AA247+AE247)</f>
        <v>665</v>
      </c>
      <c r="AJ247" s="39">
        <f>AG249</f>
        <v>2575</v>
      </c>
      <c r="AK247" s="39"/>
      <c r="AL247" s="195">
        <f>INT(IF(AB247&lt;25,0,(AB247-23.5)/1.5)*10)</f>
        <v>0</v>
      </c>
      <c r="AM247" s="195">
        <f>INT(IF(AC247&lt;120,0,(AC247-117.6)/2.4)*10)</f>
        <v>0</v>
      </c>
      <c r="AN247" s="195">
        <f>INT(IF(AO247&gt;=441,0,(442.5-AO247)/2.5)*10)</f>
        <v>0</v>
      </c>
      <c r="AO247" s="217" t="str">
        <f>IF(AND(AP247=0,AQ247=0),"",AP247*60+AQ247)</f>
        <v/>
      </c>
      <c r="AP247" s="217">
        <f>HOUR(AD247)</f>
        <v>0</v>
      </c>
      <c r="AQ247" s="217">
        <f>MINUTE(AD247)</f>
        <v>0</v>
      </c>
      <c r="AT247" s="151">
        <f>D245</f>
        <v>0</v>
      </c>
      <c r="AU247" s="150" t="str">
        <f>IF(A247="A","QD","")</f>
        <v/>
      </c>
    </row>
    <row r="248" spans="2:47" ht="15" x14ac:dyDescent="0.2">
      <c r="B248" s="354">
        <v>12</v>
      </c>
      <c r="C248" s="229"/>
      <c r="D248" s="75" t="s">
        <v>328</v>
      </c>
      <c r="E248" s="75" t="s">
        <v>327</v>
      </c>
      <c r="F248" s="250" t="s">
        <v>118</v>
      </c>
      <c r="G248" s="261"/>
      <c r="H248" s="281">
        <f>SUM(G248-G247)</f>
        <v>0</v>
      </c>
      <c r="I248" s="69">
        <v>11.3</v>
      </c>
      <c r="J248" s="69"/>
      <c r="K248" s="132">
        <f>INT(IF(J248="E",(IF((AND(I248&gt;10.99)*(I248&lt;14.21)),(14.3-I248)/0.1*10,(IF((AND(I248&gt;6)*(I248&lt;11.01)),(12.65-I248)/0.05*10,0))))+50,(IF((AND(I248&gt;10.99)*(I248&lt;14.21)),(14.3-I248)/0.1*10,(IF((AND(I248&gt;6)*(I248&lt;11.01)),(12.65-I248)/0.05*10,0))))))</f>
        <v>300</v>
      </c>
      <c r="L248" s="69">
        <v>2.33</v>
      </c>
      <c r="M248" s="132">
        <f>INT(IF(L248&lt;1,0,(L248-0.945)/0.055)*10)</f>
        <v>251</v>
      </c>
      <c r="N248" s="70">
        <v>6.89</v>
      </c>
      <c r="O248" s="132">
        <f>INT(IF(N248&lt;3,0,(N248-2.85)/0.15)*10)</f>
        <v>269</v>
      </c>
      <c r="P248" s="71"/>
      <c r="Q248" s="132">
        <f>INT(IF(P248&lt;5,0,(P248-4)/1)*10)</f>
        <v>0</v>
      </c>
      <c r="R248" s="72"/>
      <c r="S248" s="221">
        <f>INT(IF(R248&lt;30,0,(R248-27)/3)*10)</f>
        <v>0</v>
      </c>
      <c r="T248" s="69"/>
      <c r="U248" s="132">
        <f>INT(IF(T248&lt;2.2,0,(T248-2.135)/0.065)*10)</f>
        <v>0</v>
      </c>
      <c r="V248" s="72"/>
      <c r="W248" s="132">
        <f>INT(IF(V248&lt;5,0,(V248-4.3)/0.7)*10)</f>
        <v>0</v>
      </c>
      <c r="X248" s="59"/>
      <c r="Y248" s="132">
        <f>INT(IF(X248&lt;10,0,(X248-9)/1)*10)</f>
        <v>0</v>
      </c>
      <c r="Z248" s="73"/>
      <c r="AA248" s="132">
        <f>INT(IF(Z248&lt;5,0,(Z248-4.25)/0.75)*10)</f>
        <v>0</v>
      </c>
      <c r="AB248" s="238"/>
      <c r="AC248" s="71"/>
      <c r="AD248" s="87">
        <v>0.11805555555555557</v>
      </c>
      <c r="AE248" s="200">
        <f>IF(AF248="ANO",(MAX(AL248:AN248)),0)</f>
        <v>1090</v>
      </c>
      <c r="AF248" s="205" t="str">
        <f>IF(AND(ISNUMBER(AB248))*((ISNUMBER(AC248)))*(((ISNUMBER(AD248)))),"NE",IF(AND(ISNUMBER(AB248))*((ISNUMBER(AC248))),"NE",IF(AND(ISNUMBER(AB248))*((ISNUMBER(AD248))),"NE",IF(AND(ISNUMBER(AC248))*((ISNUMBER(AD248))),"NE",IF(AND(AB248="")*((AC248=""))*(((AD248=""))),"NE","ANO")))))</f>
        <v>ANO</v>
      </c>
      <c r="AG248" s="131">
        <f>SUM(K248+M248+O248+Q248+S248+U248+W248+Y248+AA248+AE248)</f>
        <v>1910</v>
      </c>
      <c r="AJ248" s="39">
        <f>AG249</f>
        <v>2575</v>
      </c>
      <c r="AK248" s="39"/>
      <c r="AL248" s="195">
        <f>INT(IF(AB248&lt;25,0,(AB248-23.5)/1.5)*10)</f>
        <v>0</v>
      </c>
      <c r="AM248" s="195">
        <f>INT(IF(AC248&lt;120,0,(AC248-117.6)/2.4)*10)</f>
        <v>0</v>
      </c>
      <c r="AN248" s="195">
        <f>INT(IF(AO248&gt;=441,0,(442.5-AO248)/2.5)*10)</f>
        <v>1090</v>
      </c>
      <c r="AO248" s="217">
        <f>IF(AND(AP248=0,AQ248=0),"",AP248*60+AQ248)</f>
        <v>170</v>
      </c>
      <c r="AP248" s="217">
        <f>HOUR(AD248)</f>
        <v>2</v>
      </c>
      <c r="AQ248" s="217">
        <f>MINUTE(AD248)</f>
        <v>50</v>
      </c>
      <c r="AT248" s="151">
        <f>D245</f>
        <v>0</v>
      </c>
      <c r="AU248" s="150" t="str">
        <f>IF(A248="A","QD","")</f>
        <v/>
      </c>
    </row>
    <row r="249" spans="2:47" ht="15.75" thickBot="1" x14ac:dyDescent="0.25">
      <c r="B249" s="353"/>
      <c r="C249" s="230"/>
      <c r="D249" s="77"/>
      <c r="E249" s="77"/>
      <c r="F249" s="252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80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155" t="s">
        <v>119</v>
      </c>
      <c r="AF249" s="156"/>
      <c r="AG249" s="157">
        <f>SUM(AG247:AG248)</f>
        <v>2575</v>
      </c>
      <c r="AJ249" s="30">
        <f>AG249</f>
        <v>2575</v>
      </c>
      <c r="AK249" s="30"/>
      <c r="AL249" s="220"/>
      <c r="AM249" s="220"/>
      <c r="AN249" s="220"/>
      <c r="AO249" s="154"/>
      <c r="AP249" s="154"/>
      <c r="AQ249" s="154"/>
      <c r="AT249" s="20"/>
    </row>
    <row r="250" spans="2:47" ht="15.75" thickBot="1" x14ac:dyDescent="0.25">
      <c r="B250" s="353"/>
      <c r="C250" s="266"/>
      <c r="D250" s="267"/>
      <c r="E250" s="267"/>
      <c r="F250" s="268"/>
      <c r="G250" s="268"/>
      <c r="H250" s="268"/>
      <c r="I250" s="268"/>
      <c r="J250" s="268"/>
      <c r="K250" s="269"/>
      <c r="L250" s="268"/>
      <c r="M250" s="269"/>
      <c r="N250" s="268"/>
      <c r="O250" s="269"/>
      <c r="P250" s="268"/>
      <c r="Q250" s="269"/>
      <c r="R250" s="268"/>
      <c r="S250" s="269"/>
      <c r="T250" s="268"/>
      <c r="U250" s="269"/>
      <c r="V250" s="270"/>
      <c r="W250" s="269"/>
      <c r="X250" s="268"/>
      <c r="Y250" s="269"/>
      <c r="Z250" s="268"/>
      <c r="AA250" s="269"/>
      <c r="AB250" s="271"/>
      <c r="AC250" s="270"/>
      <c r="AD250" s="270"/>
      <c r="AE250" s="269"/>
      <c r="AF250" s="272"/>
      <c r="AG250" s="273"/>
      <c r="AJ250" s="30">
        <f>AG249</f>
        <v>2575</v>
      </c>
      <c r="AK250" s="30"/>
      <c r="AL250" s="220"/>
      <c r="AM250" s="220"/>
      <c r="AN250" s="220"/>
      <c r="AO250" s="154"/>
      <c r="AP250" s="154"/>
      <c r="AQ250" s="154"/>
      <c r="AT250" s="15"/>
    </row>
    <row r="251" spans="2:47" ht="15" x14ac:dyDescent="0.2">
      <c r="B251" s="353"/>
      <c r="C251" s="227" t="s">
        <v>210</v>
      </c>
      <c r="D251" s="243"/>
      <c r="E251" s="245"/>
      <c r="F251" s="242"/>
      <c r="G251" s="115"/>
      <c r="H251" s="115"/>
      <c r="I251" s="116" t="s">
        <v>86</v>
      </c>
      <c r="J251" s="117"/>
      <c r="K251" s="118" t="s">
        <v>87</v>
      </c>
      <c r="L251" s="119" t="s">
        <v>88</v>
      </c>
      <c r="M251" s="118" t="s">
        <v>87</v>
      </c>
      <c r="N251" s="119" t="s">
        <v>232</v>
      </c>
      <c r="O251" s="118" t="s">
        <v>87</v>
      </c>
      <c r="P251" s="120" t="s">
        <v>90</v>
      </c>
      <c r="Q251" s="118" t="s">
        <v>87</v>
      </c>
      <c r="R251" s="121" t="s">
        <v>91</v>
      </c>
      <c r="S251" s="118" t="s">
        <v>87</v>
      </c>
      <c r="T251" s="120" t="s">
        <v>92</v>
      </c>
      <c r="U251" s="118" t="s">
        <v>87</v>
      </c>
      <c r="V251" s="116" t="s">
        <v>93</v>
      </c>
      <c r="W251" s="118" t="s">
        <v>87</v>
      </c>
      <c r="X251" s="119" t="s">
        <v>94</v>
      </c>
      <c r="Y251" s="118" t="s">
        <v>87</v>
      </c>
      <c r="Z251" s="120" t="s">
        <v>95</v>
      </c>
      <c r="AA251" s="118" t="s">
        <v>87</v>
      </c>
      <c r="AB251" s="239" t="s">
        <v>96</v>
      </c>
      <c r="AC251" s="116" t="s">
        <v>97</v>
      </c>
      <c r="AD251" s="116" t="s">
        <v>233</v>
      </c>
      <c r="AE251" s="124" t="s">
        <v>87</v>
      </c>
      <c r="AF251" s="129"/>
      <c r="AG251" s="127" t="s">
        <v>99</v>
      </c>
      <c r="AJ251" s="31">
        <f>AG255</f>
        <v>2560</v>
      </c>
      <c r="AK251" s="31"/>
      <c r="AL251" s="214" t="s">
        <v>100</v>
      </c>
      <c r="AM251" s="214" t="s">
        <v>100</v>
      </c>
      <c r="AN251" s="214" t="s">
        <v>100</v>
      </c>
      <c r="AO251" s="214" t="s">
        <v>101</v>
      </c>
      <c r="AP251" s="214" t="s">
        <v>102</v>
      </c>
      <c r="AQ251" s="214" t="s">
        <v>103</v>
      </c>
      <c r="AT251" s="15"/>
    </row>
    <row r="252" spans="2:47" ht="15" x14ac:dyDescent="0.2">
      <c r="B252" s="353"/>
      <c r="C252" s="228" t="s">
        <v>104</v>
      </c>
      <c r="D252" s="257" t="s">
        <v>105</v>
      </c>
      <c r="E252" s="257" t="s">
        <v>106</v>
      </c>
      <c r="F252" s="254" t="s">
        <v>107</v>
      </c>
      <c r="G252" s="59" t="s">
        <v>108</v>
      </c>
      <c r="H252" s="246" t="s">
        <v>109</v>
      </c>
      <c r="I252" s="61" t="s">
        <v>110</v>
      </c>
      <c r="J252" s="61"/>
      <c r="K252" s="79"/>
      <c r="L252" s="63" t="s">
        <v>111</v>
      </c>
      <c r="M252" s="79"/>
      <c r="N252" s="63" t="s">
        <v>111</v>
      </c>
      <c r="O252" s="79"/>
      <c r="P252" s="64" t="s">
        <v>112</v>
      </c>
      <c r="Q252" s="79"/>
      <c r="R252" s="64" t="s">
        <v>112</v>
      </c>
      <c r="S252" s="79"/>
      <c r="T252" s="64" t="s">
        <v>111</v>
      </c>
      <c r="U252" s="79"/>
      <c r="V252" s="61" t="s">
        <v>112</v>
      </c>
      <c r="W252" s="79"/>
      <c r="X252" s="63" t="s">
        <v>112</v>
      </c>
      <c r="Y252" s="79"/>
      <c r="Z252" s="64" t="s">
        <v>111</v>
      </c>
      <c r="AA252" s="79"/>
      <c r="AB252" s="240" t="s">
        <v>111</v>
      </c>
      <c r="AC252" s="61" t="s">
        <v>111</v>
      </c>
      <c r="AD252" s="66" t="s">
        <v>113</v>
      </c>
      <c r="AE252" s="64"/>
      <c r="AF252" s="113"/>
      <c r="AG252" s="128" t="s">
        <v>114</v>
      </c>
      <c r="AJ252" s="31">
        <f>AG255</f>
        <v>2560</v>
      </c>
      <c r="AK252" s="31"/>
      <c r="AL252" s="215" t="s">
        <v>96</v>
      </c>
      <c r="AM252" s="215" t="s">
        <v>97</v>
      </c>
      <c r="AN252" s="215" t="s">
        <v>115</v>
      </c>
      <c r="AO252" s="216" t="s">
        <v>115</v>
      </c>
      <c r="AP252" s="216" t="s">
        <v>115</v>
      </c>
      <c r="AQ252" s="216" t="s">
        <v>115</v>
      </c>
      <c r="AT252" s="15"/>
    </row>
    <row r="253" spans="2:47" ht="15" x14ac:dyDescent="0.2">
      <c r="B253" s="353"/>
      <c r="C253" s="229"/>
      <c r="D253" s="68" t="s">
        <v>275</v>
      </c>
      <c r="E253" s="68" t="s">
        <v>327</v>
      </c>
      <c r="F253" s="249" t="s">
        <v>117</v>
      </c>
      <c r="G253" s="261"/>
      <c r="H253" s="140"/>
      <c r="I253" s="73">
        <v>11.6</v>
      </c>
      <c r="J253" s="73"/>
      <c r="K253" s="132">
        <f>INT(IF(J253="E",(IF((AND(I253&gt;10.99)*(I253&lt;14.21)),(14.3-I253)/0.1*10,(IF((AND(I253&gt;6)*(I253&lt;11.01)),(12.65-I253)/0.05*10,0))))+50,(IF((AND(I253&gt;10.99)*(I253&lt;14.21)),(14.3-I253)/0.1*10,(IF((AND(I253&gt;6)*(I253&lt;11.01)),(12.65-I253)/0.05*10,0))))))</f>
        <v>270</v>
      </c>
      <c r="L253" s="73">
        <v>2.7</v>
      </c>
      <c r="M253" s="132">
        <f>INT(IF(L253&lt;1,0,(L253-0.945)/0.055)*10)</f>
        <v>319</v>
      </c>
      <c r="N253" s="76"/>
      <c r="O253" s="132">
        <f>INT(IF(N253&lt;3,0,(N253-2.85)/0.15)*10)</f>
        <v>0</v>
      </c>
      <c r="P253" s="71"/>
      <c r="Q253" s="132">
        <f>INT(IF(P253&lt;5,0,(P253-4)/1)*10)</f>
        <v>0</v>
      </c>
      <c r="R253" s="72"/>
      <c r="S253" s="221">
        <f>INT(IF(R253&lt;30,0,(R253-27)/3)*10)</f>
        <v>0</v>
      </c>
      <c r="T253" s="73"/>
      <c r="U253" s="132">
        <f>INT(IF(T253&lt;2.2,0,(T253-2.135)/0.065)*10)</f>
        <v>0</v>
      </c>
      <c r="V253" s="72"/>
      <c r="W253" s="132">
        <f>INT(IF(V253&lt;5,0,(V253-4.3)/0.7)*10)</f>
        <v>0</v>
      </c>
      <c r="X253" s="59"/>
      <c r="Y253" s="132">
        <f>INT(IF(X253&lt;10,0,(X253-9)/1)*10)</f>
        <v>0</v>
      </c>
      <c r="Z253" s="73">
        <v>12.4</v>
      </c>
      <c r="AA253" s="132">
        <f>INT(IF(Z253&lt;5,0,(Z253-4.25)/0.75)*10)</f>
        <v>108</v>
      </c>
      <c r="AB253" s="238"/>
      <c r="AC253" s="71"/>
      <c r="AD253" s="74"/>
      <c r="AE253" s="200">
        <f>IF(AF253="ANO",(MAX(AL253:AN253)),0)</f>
        <v>0</v>
      </c>
      <c r="AF253" s="205" t="str">
        <f>IF(AND(ISNUMBER(AB253))*((ISNUMBER(AC253)))*(((ISNUMBER(AD253)))),"NE",IF(AND(ISNUMBER(AB253))*((ISNUMBER(AC253))),"NE",IF(AND(ISNUMBER(AB253))*((ISNUMBER(AD253))),"NE",IF(AND(ISNUMBER(AC253))*((ISNUMBER(AD253))),"NE",IF(AND(AB253="")*((AC253=""))*(((AD253=""))),"NE","ANO")))))</f>
        <v>NE</v>
      </c>
      <c r="AG253" s="130">
        <f>SUM(K253+M253+O253+Q253+S253+U253+W253+Y253+AA253+AE253)</f>
        <v>697</v>
      </c>
      <c r="AJ253" s="39">
        <f>AG255</f>
        <v>2560</v>
      </c>
      <c r="AK253" s="39"/>
      <c r="AL253" s="195">
        <f>INT(IF(AB253&lt;25,0,(AB253-23.5)/1.5)*10)</f>
        <v>0</v>
      </c>
      <c r="AM253" s="195">
        <f>INT(IF(AC253&lt;120,0,(AC253-117.6)/2.4)*10)</f>
        <v>0</v>
      </c>
      <c r="AN253" s="195">
        <f>INT(IF(AO253&gt;=441,0,(442.5-AO253)/2.5)*10)</f>
        <v>0</v>
      </c>
      <c r="AO253" s="217" t="str">
        <f>IF(AND(AP253=0,AQ253=0),"",AP253*60+AQ253)</f>
        <v/>
      </c>
      <c r="AP253" s="217">
        <f>HOUR(AD253)</f>
        <v>0</v>
      </c>
      <c r="AQ253" s="217">
        <f>MINUTE(AD253)</f>
        <v>0</v>
      </c>
      <c r="AT253" s="151">
        <f>D251</f>
        <v>0</v>
      </c>
      <c r="AU253" s="150" t="str">
        <f>IF(A253="A","QD","")</f>
        <v/>
      </c>
    </row>
    <row r="254" spans="2:47" ht="15" x14ac:dyDescent="0.2">
      <c r="B254" s="354">
        <v>13</v>
      </c>
      <c r="C254" s="229"/>
      <c r="D254" s="75" t="s">
        <v>328</v>
      </c>
      <c r="E254" s="75" t="s">
        <v>327</v>
      </c>
      <c r="F254" s="250" t="s">
        <v>118</v>
      </c>
      <c r="G254" s="261"/>
      <c r="H254" s="281">
        <f>SUM(G254-G253)</f>
        <v>0</v>
      </c>
      <c r="I254" s="69">
        <v>11.3</v>
      </c>
      <c r="J254" s="69"/>
      <c r="K254" s="132">
        <f>INT(IF(J254="E",(IF((AND(I254&gt;10.99)*(I254&lt;14.21)),(14.3-I254)/0.1*10,(IF((AND(I254&gt;6)*(I254&lt;11.01)),(12.65-I254)/0.05*10,0))))+50,(IF((AND(I254&gt;10.99)*(I254&lt;14.21)),(14.3-I254)/0.1*10,(IF((AND(I254&gt;6)*(I254&lt;11.01)),(12.65-I254)/0.05*10,0))))))</f>
        <v>300</v>
      </c>
      <c r="L254" s="69">
        <v>2.33</v>
      </c>
      <c r="M254" s="132">
        <f>INT(IF(L254&lt;1,0,(L254-0.945)/0.055)*10)</f>
        <v>251</v>
      </c>
      <c r="N254" s="70">
        <v>6.55</v>
      </c>
      <c r="O254" s="132">
        <f>INT(IF(N254&lt;3,0,(N254-2.85)/0.15)*10)</f>
        <v>246</v>
      </c>
      <c r="P254" s="71"/>
      <c r="Q254" s="132">
        <f>INT(IF(P254&lt;5,0,(P254-4)/1)*10)</f>
        <v>0</v>
      </c>
      <c r="R254" s="72"/>
      <c r="S254" s="221">
        <f>INT(IF(R254&lt;30,0,(R254-27)/3)*10)</f>
        <v>0</v>
      </c>
      <c r="T254" s="69"/>
      <c r="U254" s="132">
        <f>INT(IF(T254&lt;2.2,0,(T254-2.135)/0.065)*10)</f>
        <v>0</v>
      </c>
      <c r="V254" s="72"/>
      <c r="W254" s="132">
        <f>INT(IF(V254&lt;5,0,(V254-4.3)/0.7)*10)</f>
        <v>0</v>
      </c>
      <c r="X254" s="59"/>
      <c r="Y254" s="132">
        <f>INT(IF(X254&lt;10,0,(X254-9)/1)*10)</f>
        <v>0</v>
      </c>
      <c r="Z254" s="73"/>
      <c r="AA254" s="132">
        <f>INT(IF(Z254&lt;5,0,(Z254-4.25)/0.75)*10)</f>
        <v>0</v>
      </c>
      <c r="AB254" s="238"/>
      <c r="AC254" s="71"/>
      <c r="AD254" s="87">
        <v>0.12222222222222223</v>
      </c>
      <c r="AE254" s="200">
        <f>IF(AF254="ANO",(MAX(AL254:AN254)),0)</f>
        <v>1066</v>
      </c>
      <c r="AF254" s="205" t="str">
        <f>IF(AND(ISNUMBER(AB254))*((ISNUMBER(AC254)))*(((ISNUMBER(AD254)))),"NE",IF(AND(ISNUMBER(AB254))*((ISNUMBER(AC254))),"NE",IF(AND(ISNUMBER(AB254))*((ISNUMBER(AD254))),"NE",IF(AND(ISNUMBER(AC254))*((ISNUMBER(AD254))),"NE",IF(AND(AB254="")*((AC254=""))*(((AD254=""))),"NE","ANO")))))</f>
        <v>ANO</v>
      </c>
      <c r="AG254" s="131">
        <f>SUM(K254+M254+O254+Q254+S254+U254+W254+Y254+AA254+AE254)</f>
        <v>1863</v>
      </c>
      <c r="AJ254" s="39">
        <f>AG255</f>
        <v>2560</v>
      </c>
      <c r="AK254" s="39"/>
      <c r="AL254" s="195">
        <f>INT(IF(AB254&lt;25,0,(AB254-23.5)/1.5)*10)</f>
        <v>0</v>
      </c>
      <c r="AM254" s="195">
        <f>INT(IF(AC254&lt;120,0,(AC254-117.6)/2.4)*10)</f>
        <v>0</v>
      </c>
      <c r="AN254" s="195">
        <f>INT(IF(AO254&gt;=441,0,(442.5-AO254)/2.5)*10)</f>
        <v>1066</v>
      </c>
      <c r="AO254" s="217">
        <f>IF(AND(AP254=0,AQ254=0),"",AP254*60+AQ254)</f>
        <v>176</v>
      </c>
      <c r="AP254" s="217">
        <f>HOUR(AD254)</f>
        <v>2</v>
      </c>
      <c r="AQ254" s="217">
        <f>MINUTE(AD254)</f>
        <v>56</v>
      </c>
      <c r="AT254" s="151">
        <f>D251</f>
        <v>0</v>
      </c>
      <c r="AU254" s="150" t="str">
        <f>IF(A254="A","QD","")</f>
        <v/>
      </c>
    </row>
    <row r="255" spans="2:47" ht="13.5" thickBot="1" x14ac:dyDescent="0.25">
      <c r="B255" s="233"/>
      <c r="C255" s="228"/>
      <c r="D255" s="77"/>
      <c r="E255" s="77"/>
      <c r="F255" s="253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80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155" t="s">
        <v>119</v>
      </c>
      <c r="AF255" s="156"/>
      <c r="AG255" s="157">
        <f>SUM(AG253:AG254)</f>
        <v>2560</v>
      </c>
      <c r="AJ255" s="30">
        <f>AG255</f>
        <v>2560</v>
      </c>
      <c r="AK255" s="30"/>
      <c r="AL255" s="30"/>
      <c r="AM255" s="30"/>
      <c r="AN255" s="30"/>
      <c r="AP255" s="15"/>
      <c r="AQ255" s="18"/>
      <c r="AT255" s="20"/>
      <c r="AU255" s="20"/>
    </row>
    <row r="256" spans="2:47" ht="13.5" thickBot="1" x14ac:dyDescent="0.25">
      <c r="B256" s="112"/>
      <c r="C256" s="292" t="s">
        <v>168</v>
      </c>
      <c r="D256" s="297"/>
      <c r="E256" s="297"/>
      <c r="F256" s="305"/>
      <c r="G256" s="310"/>
      <c r="H256" s="310"/>
      <c r="I256" s="315" t="s">
        <v>86</v>
      </c>
      <c r="J256" s="316"/>
      <c r="K256" s="317" t="s">
        <v>87</v>
      </c>
      <c r="L256" s="319" t="s">
        <v>88</v>
      </c>
      <c r="M256" s="317" t="s">
        <v>87</v>
      </c>
      <c r="N256" s="319" t="s">
        <v>232</v>
      </c>
      <c r="O256" s="317" t="s">
        <v>87</v>
      </c>
      <c r="P256" s="322" t="s">
        <v>90</v>
      </c>
      <c r="Q256" s="317" t="s">
        <v>87</v>
      </c>
      <c r="R256" s="323" t="s">
        <v>91</v>
      </c>
      <c r="S256" s="317" t="s">
        <v>87</v>
      </c>
      <c r="T256" s="322" t="s">
        <v>92</v>
      </c>
      <c r="U256" s="317" t="s">
        <v>87</v>
      </c>
      <c r="V256" s="315" t="s">
        <v>93</v>
      </c>
      <c r="W256" s="317" t="s">
        <v>87</v>
      </c>
      <c r="X256" s="319" t="s">
        <v>94</v>
      </c>
      <c r="Y256" s="317" t="s">
        <v>87</v>
      </c>
      <c r="Z256" s="322" t="s">
        <v>95</v>
      </c>
      <c r="AA256" s="317" t="s">
        <v>87</v>
      </c>
      <c r="AB256" s="325" t="s">
        <v>96</v>
      </c>
      <c r="AC256" s="315" t="s">
        <v>97</v>
      </c>
      <c r="AD256" s="315" t="s">
        <v>233</v>
      </c>
      <c r="AE256" s="329" t="s">
        <v>87</v>
      </c>
      <c r="AF256" s="336"/>
      <c r="AG256" s="341" t="s">
        <v>99</v>
      </c>
      <c r="AJ256" s="31">
        <f>AG260</f>
        <v>2398</v>
      </c>
      <c r="AK256" s="31"/>
      <c r="AL256" s="344" t="s">
        <v>100</v>
      </c>
      <c r="AM256" s="344" t="s">
        <v>100</v>
      </c>
      <c r="AN256" s="344" t="s">
        <v>100</v>
      </c>
      <c r="AO256" s="366" t="s">
        <v>101</v>
      </c>
      <c r="AP256" s="344" t="s">
        <v>102</v>
      </c>
      <c r="AQ256" s="344" t="s">
        <v>103</v>
      </c>
      <c r="AT256" s="17"/>
      <c r="AU256" s="16"/>
    </row>
    <row r="257" spans="2:47" x14ac:dyDescent="0.2">
      <c r="B257" s="112"/>
      <c r="C257" s="294" t="s">
        <v>104</v>
      </c>
      <c r="D257" s="357" t="s">
        <v>105</v>
      </c>
      <c r="E257" s="360" t="s">
        <v>106</v>
      </c>
      <c r="F257" s="364" t="s">
        <v>107</v>
      </c>
      <c r="G257" s="312" t="s">
        <v>108</v>
      </c>
      <c r="H257" s="251" t="s">
        <v>109</v>
      </c>
      <c r="I257" s="116" t="s">
        <v>110</v>
      </c>
      <c r="J257" s="116"/>
      <c r="K257" s="118"/>
      <c r="L257" s="119" t="s">
        <v>111</v>
      </c>
      <c r="M257" s="118"/>
      <c r="N257" s="119" t="s">
        <v>111</v>
      </c>
      <c r="O257" s="118"/>
      <c r="P257" s="120" t="s">
        <v>112</v>
      </c>
      <c r="Q257" s="118"/>
      <c r="R257" s="120" t="s">
        <v>112</v>
      </c>
      <c r="S257" s="118"/>
      <c r="T257" s="120" t="s">
        <v>111</v>
      </c>
      <c r="U257" s="118"/>
      <c r="V257" s="116" t="s">
        <v>112</v>
      </c>
      <c r="W257" s="118"/>
      <c r="X257" s="119" t="s">
        <v>112</v>
      </c>
      <c r="Y257" s="118"/>
      <c r="Z257" s="120" t="s">
        <v>111</v>
      </c>
      <c r="AA257" s="118"/>
      <c r="AB257" s="327" t="s">
        <v>111</v>
      </c>
      <c r="AC257" s="116" t="s">
        <v>111</v>
      </c>
      <c r="AD257" s="116" t="s">
        <v>113</v>
      </c>
      <c r="AE257" s="120"/>
      <c r="AF257" s="340"/>
      <c r="AG257" s="127" t="s">
        <v>114</v>
      </c>
      <c r="AJ257" s="31">
        <f>AG260</f>
        <v>2398</v>
      </c>
      <c r="AK257" s="31"/>
      <c r="AL257" s="346" t="s">
        <v>96</v>
      </c>
      <c r="AM257" s="346" t="s">
        <v>97</v>
      </c>
      <c r="AN257" s="346" t="s">
        <v>115</v>
      </c>
      <c r="AO257" s="214" t="s">
        <v>115</v>
      </c>
      <c r="AP257" s="214" t="s">
        <v>115</v>
      </c>
      <c r="AQ257" s="214" t="s">
        <v>115</v>
      </c>
      <c r="AT257" s="17"/>
      <c r="AU257" s="16"/>
    </row>
    <row r="258" spans="2:47" x14ac:dyDescent="0.2">
      <c r="B258" s="112"/>
      <c r="C258" s="229"/>
      <c r="D258" s="68" t="s">
        <v>310</v>
      </c>
      <c r="E258" s="68" t="s">
        <v>311</v>
      </c>
      <c r="F258" s="308" t="s">
        <v>117</v>
      </c>
      <c r="G258" s="261"/>
      <c r="H258" s="140"/>
      <c r="I258" s="73">
        <v>12.8</v>
      </c>
      <c r="J258" s="73"/>
      <c r="K258" s="132">
        <f>INT(IF(J258="E",(IF((AND(I258&gt;10.99)*(I258&lt;14.21)),(14.3-I258)/0.1*10,(IF((AND(I258&gt;6)*(I258&lt;11.01)),(12.65-I258)/0.05*10,0))))+50,(IF((AND(I258&gt;10.99)*(I258&lt;14.21)),(14.3-I258)/0.1*10,(IF((AND(I258&gt;6)*(I258&lt;11.01)),(12.65-I258)/0.05*10,0))))))</f>
        <v>150</v>
      </c>
      <c r="L258" s="73">
        <v>2.42</v>
      </c>
      <c r="M258" s="132">
        <f>INT(IF(L258&lt;1,0,(L258-0.945)/0.055)*10)</f>
        <v>268</v>
      </c>
      <c r="N258" s="76"/>
      <c r="O258" s="132">
        <f>INT(IF(N258&lt;3,0,(N258-2.85)/0.15)*10)</f>
        <v>0</v>
      </c>
      <c r="P258" s="71"/>
      <c r="Q258" s="132">
        <f>INT(IF(P258&lt;5,0,(P258-4)/1)*10)</f>
        <v>0</v>
      </c>
      <c r="R258" s="72"/>
      <c r="S258" s="221">
        <f>INT(IF(R258&lt;30,0,(R258-27)/3)*10)</f>
        <v>0</v>
      </c>
      <c r="T258" s="73"/>
      <c r="U258" s="132">
        <f>INT(IF(T258&lt;2.2,0,(T258-2.135)/0.065)*10)</f>
        <v>0</v>
      </c>
      <c r="V258" s="72"/>
      <c r="W258" s="132">
        <f>INT(IF(V258&lt;5,0,(V258-4.3)/0.7)*10)</f>
        <v>0</v>
      </c>
      <c r="X258" s="59"/>
      <c r="Y258" s="132">
        <f>INT(IF(X258&lt;10,0,(X258-9)/1)*10)</f>
        <v>0</v>
      </c>
      <c r="Z258" s="73">
        <v>9.1999999999999993</v>
      </c>
      <c r="AA258" s="132">
        <f>INT(IF(Z258&lt;5,0,(Z258-4.25)/0.75)*10)</f>
        <v>66</v>
      </c>
      <c r="AB258" s="238"/>
      <c r="AC258" s="71"/>
      <c r="AD258" s="328"/>
      <c r="AE258" s="132">
        <f>IF(AF258="ANO",(MAX(AL258:AN258)),0)</f>
        <v>0</v>
      </c>
      <c r="AF258" s="339" t="str">
        <f>IF(AND(ISNUMBER(AB258))*((ISNUMBER(AC258)))*(((ISNUMBER(AD258)))),"NE",IF(AND(ISNUMBER(AB258))*((ISNUMBER(AC258))),"NE",IF(AND(ISNUMBER(AB258))*((ISNUMBER(AD258))),"NE",IF(AND(ISNUMBER(AC258))*((ISNUMBER(AD258))),"NE",IF(AND(AB258="")*((AC258=""))*(((AD258=""))),"NE","ANO")))))</f>
        <v>NE</v>
      </c>
      <c r="AG258" s="130">
        <f>SUM(K258+M258+O258+Q258+S258+U258+W258+Y258+AA258+AE258)</f>
        <v>484</v>
      </c>
      <c r="AJ258" s="39">
        <f>AG260</f>
        <v>2398</v>
      </c>
      <c r="AK258" s="39"/>
      <c r="AL258" s="345">
        <f>INT(IF(AB258&lt;25,0,(AB258-23.5)/1.5)*10)</f>
        <v>0</v>
      </c>
      <c r="AM258" s="345">
        <f>INT(IF(AC258&lt;120,0,(AC258-117.6)/2.4)*10)</f>
        <v>0</v>
      </c>
      <c r="AN258" s="345">
        <f>INT(IF(AO258&gt;=441,0,(442.5-AO258)/2.5)*10)</f>
        <v>0</v>
      </c>
      <c r="AO258" s="348" t="str">
        <f>IF(AND(AP258=0,AQ258=0),"",AP258*60+AQ258)</f>
        <v/>
      </c>
      <c r="AP258" s="348">
        <f>HOUR(AD258)</f>
        <v>0</v>
      </c>
      <c r="AQ258" s="348">
        <f>MINUTE(AD258)</f>
        <v>0</v>
      </c>
      <c r="AT258" s="368">
        <f>D256</f>
        <v>0</v>
      </c>
      <c r="AU258" s="352" t="str">
        <f>IF(A258="A","QD","")</f>
        <v/>
      </c>
    </row>
    <row r="259" spans="2:47" ht="15" x14ac:dyDescent="0.2">
      <c r="B259" s="354">
        <v>14</v>
      </c>
      <c r="C259" s="229"/>
      <c r="D259" s="75" t="s">
        <v>259</v>
      </c>
      <c r="E259" s="75" t="s">
        <v>311</v>
      </c>
      <c r="F259" s="250" t="s">
        <v>118</v>
      </c>
      <c r="G259" s="261"/>
      <c r="H259" s="281">
        <f>SUM(G259-G258)</f>
        <v>0</v>
      </c>
      <c r="I259" s="69">
        <v>12.1</v>
      </c>
      <c r="J259" s="69"/>
      <c r="K259" s="132">
        <f>INT(IF(J259="E",(IF((AND(I259&gt;10.99)*(I259&lt;14.21)),(14.3-I259)/0.1*10,(IF((AND(I259&gt;6)*(I259&lt;11.01)),(12.65-I259)/0.05*10,0))))+50,(IF((AND(I259&gt;10.99)*(I259&lt;14.21)),(14.3-I259)/0.1*10,(IF((AND(I259&gt;6)*(I259&lt;11.01)),(12.65-I259)/0.05*10,0))))))</f>
        <v>220</v>
      </c>
      <c r="L259" s="69">
        <v>2.61</v>
      </c>
      <c r="M259" s="132">
        <f>INT(IF(L259&lt;1,0,(L259-0.945)/0.055)*10)</f>
        <v>302</v>
      </c>
      <c r="N259" s="70">
        <v>8.23</v>
      </c>
      <c r="O259" s="132">
        <f>INT(IF(N259&lt;3,0,(N259-2.85)/0.15)*10)</f>
        <v>358</v>
      </c>
      <c r="P259" s="71"/>
      <c r="Q259" s="132">
        <f>INT(IF(P259&lt;5,0,(P259-4)/1)*10)</f>
        <v>0</v>
      </c>
      <c r="R259" s="72"/>
      <c r="S259" s="221">
        <f>INT(IF(R259&lt;30,0,(R259-27)/3)*10)</f>
        <v>0</v>
      </c>
      <c r="T259" s="69"/>
      <c r="U259" s="132">
        <f>INT(IF(T259&lt;2.2,0,(T259-2.135)/0.065)*10)</f>
        <v>0</v>
      </c>
      <c r="V259" s="72"/>
      <c r="W259" s="132">
        <f>INT(IF(V259&lt;5,0,(V259-4.3)/0.7)*10)</f>
        <v>0</v>
      </c>
      <c r="X259" s="59"/>
      <c r="Y259" s="132">
        <f>INT(IF(X259&lt;10,0,(X259-9)/1)*10)</f>
        <v>0</v>
      </c>
      <c r="Z259" s="73"/>
      <c r="AA259" s="132">
        <f>INT(IF(Z259&lt;5,0,(Z259-4.25)/0.75)*10)</f>
        <v>0</v>
      </c>
      <c r="AB259" s="238"/>
      <c r="AC259" s="71"/>
      <c r="AD259" s="87">
        <v>0.1277777777777778</v>
      </c>
      <c r="AE259" s="200">
        <f>IF(AF259="ANO",(MAX(AL259:AN259)),0)</f>
        <v>1034</v>
      </c>
      <c r="AF259" s="205" t="str">
        <f>IF(AND(ISNUMBER(AB259))*((ISNUMBER(AC259)))*(((ISNUMBER(AD259)))),"NE",IF(AND(ISNUMBER(AB259))*((ISNUMBER(AC259))),"NE",IF(AND(ISNUMBER(AB259))*((ISNUMBER(AD259))),"NE",IF(AND(ISNUMBER(AC259))*((ISNUMBER(AD259))),"NE",IF(AND(AB259="")*((AC259=""))*(((AD259=""))),"NE","ANO")))))</f>
        <v>ANO</v>
      </c>
      <c r="AG259" s="131">
        <f>SUM(K259+M259+O259+Q259+S259+U259+W259+Y259+AA259+AE259)</f>
        <v>1914</v>
      </c>
      <c r="AJ259" s="39">
        <f>AG260</f>
        <v>2398</v>
      </c>
      <c r="AK259" s="39"/>
      <c r="AL259" s="195">
        <f>INT(IF(AB259&lt;25,0,(AB259-23.5)/1.5)*10)</f>
        <v>0</v>
      </c>
      <c r="AM259" s="195">
        <f>INT(IF(AC259&lt;120,0,(AC259-117.6)/2.4)*10)</f>
        <v>0</v>
      </c>
      <c r="AN259" s="195">
        <f>INT(IF(AO259&gt;=441,0,(442.5-AO259)/2.5)*10)</f>
        <v>1034</v>
      </c>
      <c r="AO259" s="217">
        <f>IF(AND(AP259=0,AQ259=0),"",AP259*60+AQ259)</f>
        <v>184</v>
      </c>
      <c r="AP259" s="217">
        <f>HOUR(AD259)</f>
        <v>3</v>
      </c>
      <c r="AQ259" s="217">
        <f>MINUTE(AD259)</f>
        <v>4</v>
      </c>
      <c r="AT259" s="151">
        <f>D256</f>
        <v>0</v>
      </c>
      <c r="AU259" s="150" t="str">
        <f>IF(A259="A","QD","")</f>
        <v/>
      </c>
    </row>
    <row r="260" spans="2:47" x14ac:dyDescent="0.2">
      <c r="B260" s="112"/>
      <c r="C260" s="228"/>
      <c r="D260" s="232"/>
      <c r="E260" s="232"/>
      <c r="F260" s="246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331" t="s">
        <v>119</v>
      </c>
      <c r="AF260" s="338"/>
      <c r="AG260" s="343">
        <f>SUM(AG258:AG259)</f>
        <v>2398</v>
      </c>
      <c r="AJ260" s="30">
        <f>AG260</f>
        <v>2398</v>
      </c>
      <c r="AK260" s="30"/>
      <c r="AL260" s="136"/>
      <c r="AM260" s="136"/>
      <c r="AN260" s="136"/>
      <c r="AO260" s="347"/>
      <c r="AP260" s="347"/>
      <c r="AQ260" s="347"/>
      <c r="AT260" s="351"/>
      <c r="AU260" s="351"/>
    </row>
    <row r="261" spans="2:47" ht="13.5" thickBot="1" x14ac:dyDescent="0.25">
      <c r="B261" s="112"/>
      <c r="C261" s="356"/>
      <c r="D261" s="298"/>
      <c r="E261" s="298"/>
      <c r="F261" s="306"/>
      <c r="G261" s="306"/>
      <c r="H261" s="306"/>
      <c r="I261" s="306"/>
      <c r="J261" s="306"/>
      <c r="K261" s="318"/>
      <c r="L261" s="306"/>
      <c r="M261" s="318"/>
      <c r="N261" s="306"/>
      <c r="O261" s="318"/>
      <c r="P261" s="306"/>
      <c r="Q261" s="318"/>
      <c r="R261" s="306"/>
      <c r="S261" s="318"/>
      <c r="T261" s="306"/>
      <c r="U261" s="318"/>
      <c r="V261" s="324"/>
      <c r="W261" s="318"/>
      <c r="X261" s="306"/>
      <c r="Y261" s="318"/>
      <c r="Z261" s="306"/>
      <c r="AA261" s="318"/>
      <c r="AB261" s="326"/>
      <c r="AC261" s="324"/>
      <c r="AD261" s="324"/>
      <c r="AE261" s="330"/>
      <c r="AF261" s="337"/>
      <c r="AG261" s="342"/>
      <c r="AJ261" s="30">
        <f>AG260</f>
        <v>2398</v>
      </c>
      <c r="AK261" s="30"/>
      <c r="AL261" s="220"/>
      <c r="AM261" s="220"/>
      <c r="AN261" s="220"/>
      <c r="AO261" s="154"/>
      <c r="AP261" s="154"/>
      <c r="AQ261" s="154"/>
    </row>
    <row r="262" spans="2:47" ht="13.5" thickBot="1" x14ac:dyDescent="0.25">
      <c r="B262" s="112"/>
      <c r="C262" s="292" t="s">
        <v>155</v>
      </c>
      <c r="D262" s="297"/>
      <c r="E262" s="297"/>
      <c r="F262" s="363"/>
      <c r="G262" s="310"/>
      <c r="H262" s="310"/>
      <c r="I262" s="315" t="s">
        <v>86</v>
      </c>
      <c r="J262" s="316"/>
      <c r="K262" s="317" t="s">
        <v>87</v>
      </c>
      <c r="L262" s="319" t="s">
        <v>88</v>
      </c>
      <c r="M262" s="317" t="s">
        <v>87</v>
      </c>
      <c r="N262" s="319" t="s">
        <v>232</v>
      </c>
      <c r="O262" s="317" t="s">
        <v>87</v>
      </c>
      <c r="P262" s="322" t="s">
        <v>90</v>
      </c>
      <c r="Q262" s="317" t="s">
        <v>87</v>
      </c>
      <c r="R262" s="323" t="s">
        <v>91</v>
      </c>
      <c r="S262" s="317" t="s">
        <v>87</v>
      </c>
      <c r="T262" s="322" t="s">
        <v>92</v>
      </c>
      <c r="U262" s="317" t="s">
        <v>87</v>
      </c>
      <c r="V262" s="315" t="s">
        <v>93</v>
      </c>
      <c r="W262" s="317" t="s">
        <v>87</v>
      </c>
      <c r="X262" s="319" t="s">
        <v>94</v>
      </c>
      <c r="Y262" s="317" t="s">
        <v>87</v>
      </c>
      <c r="Z262" s="322" t="s">
        <v>95</v>
      </c>
      <c r="AA262" s="317" t="s">
        <v>87</v>
      </c>
      <c r="AB262" s="325" t="s">
        <v>96</v>
      </c>
      <c r="AC262" s="315" t="s">
        <v>97</v>
      </c>
      <c r="AD262" s="315" t="s">
        <v>233</v>
      </c>
      <c r="AE262" s="329" t="s">
        <v>87</v>
      </c>
      <c r="AF262" s="336"/>
      <c r="AG262" s="341" t="s">
        <v>99</v>
      </c>
      <c r="AJ262" s="31">
        <f>AG266</f>
        <v>2376</v>
      </c>
      <c r="AK262" s="31"/>
      <c r="AL262" s="344" t="s">
        <v>100</v>
      </c>
      <c r="AM262" s="344" t="s">
        <v>100</v>
      </c>
      <c r="AN262" s="344" t="s">
        <v>100</v>
      </c>
      <c r="AO262" s="344" t="s">
        <v>101</v>
      </c>
      <c r="AP262" s="344" t="s">
        <v>102</v>
      </c>
      <c r="AQ262" s="344" t="s">
        <v>103</v>
      </c>
      <c r="AT262" s="15"/>
      <c r="AU262" s="15"/>
    </row>
    <row r="263" spans="2:47" x14ac:dyDescent="0.2">
      <c r="B263" s="112"/>
      <c r="C263" s="294" t="s">
        <v>104</v>
      </c>
      <c r="D263" s="299" t="s">
        <v>105</v>
      </c>
      <c r="E263" s="302" t="s">
        <v>106</v>
      </c>
      <c r="F263" s="309" t="s">
        <v>107</v>
      </c>
      <c r="G263" s="312" t="s">
        <v>108</v>
      </c>
      <c r="H263" s="251" t="s">
        <v>109</v>
      </c>
      <c r="I263" s="116" t="s">
        <v>110</v>
      </c>
      <c r="J263" s="116"/>
      <c r="K263" s="118"/>
      <c r="L263" s="119" t="s">
        <v>111</v>
      </c>
      <c r="M263" s="118"/>
      <c r="N263" s="119" t="s">
        <v>111</v>
      </c>
      <c r="O263" s="118"/>
      <c r="P263" s="120" t="s">
        <v>112</v>
      </c>
      <c r="Q263" s="118"/>
      <c r="R263" s="120" t="s">
        <v>112</v>
      </c>
      <c r="S263" s="118"/>
      <c r="T263" s="120" t="s">
        <v>111</v>
      </c>
      <c r="U263" s="118"/>
      <c r="V263" s="116" t="s">
        <v>112</v>
      </c>
      <c r="W263" s="118"/>
      <c r="X263" s="119" t="s">
        <v>112</v>
      </c>
      <c r="Y263" s="118"/>
      <c r="Z263" s="120" t="s">
        <v>111</v>
      </c>
      <c r="AA263" s="118"/>
      <c r="AB263" s="327" t="s">
        <v>111</v>
      </c>
      <c r="AC263" s="116" t="s">
        <v>111</v>
      </c>
      <c r="AD263" s="116" t="s">
        <v>113</v>
      </c>
      <c r="AE263" s="120"/>
      <c r="AF263" s="340"/>
      <c r="AG263" s="127" t="s">
        <v>114</v>
      </c>
      <c r="AJ263" s="31">
        <f>AG266</f>
        <v>2376</v>
      </c>
      <c r="AK263" s="31"/>
      <c r="AL263" s="346" t="s">
        <v>96</v>
      </c>
      <c r="AM263" s="346" t="s">
        <v>97</v>
      </c>
      <c r="AN263" s="346" t="s">
        <v>115</v>
      </c>
      <c r="AO263" s="214" t="s">
        <v>115</v>
      </c>
      <c r="AP263" s="214" t="s">
        <v>115</v>
      </c>
      <c r="AQ263" s="214" t="s">
        <v>115</v>
      </c>
      <c r="AT263" s="15"/>
      <c r="AU263" s="15"/>
    </row>
    <row r="264" spans="2:47" x14ac:dyDescent="0.2">
      <c r="B264" s="112"/>
      <c r="C264" s="229"/>
      <c r="D264" s="68" t="s">
        <v>316</v>
      </c>
      <c r="E264" s="68" t="s">
        <v>317</v>
      </c>
      <c r="F264" s="308" t="s">
        <v>117</v>
      </c>
      <c r="G264" s="261"/>
      <c r="H264" s="140"/>
      <c r="I264" s="73">
        <v>10.7</v>
      </c>
      <c r="J264" s="73"/>
      <c r="K264" s="132">
        <f>INT(IF(J264="E",(IF((AND(I264&gt;10.99)*(I264&lt;14.21)),(14.3-I264)/0.1*10,(IF((AND(I264&gt;6)*(I264&lt;11.01)),(12.65-I264)/0.05*10,0))))+50,(IF((AND(I264&gt;10.99)*(I264&lt;14.21)),(14.3-I264)/0.1*10,(IF((AND(I264&gt;6)*(I264&lt;11.01)),(12.65-I264)/0.05*10,0))))))</f>
        <v>390</v>
      </c>
      <c r="L264" s="73">
        <v>3.08</v>
      </c>
      <c r="M264" s="132">
        <f>INT(IF(L264&lt;1,0,(L264-0.945)/0.055)*10)</f>
        <v>388</v>
      </c>
      <c r="N264" s="76"/>
      <c r="O264" s="132">
        <f>INT(IF(N264&lt;3,0,(N264-2.85)/0.15)*10)</f>
        <v>0</v>
      </c>
      <c r="P264" s="71"/>
      <c r="Q264" s="132">
        <f>INT(IF(P264&lt;5,0,(P264-4)/1)*10)</f>
        <v>0</v>
      </c>
      <c r="R264" s="72"/>
      <c r="S264" s="221">
        <f>INT(IF(R264&lt;30,0,(R264-27)/3)*10)</f>
        <v>0</v>
      </c>
      <c r="T264" s="73"/>
      <c r="U264" s="132">
        <f>INT(IF(T264&lt;2.2,0,(T264-2.135)/0.065)*10)</f>
        <v>0</v>
      </c>
      <c r="V264" s="72"/>
      <c r="W264" s="132">
        <f>INT(IF(V264&lt;5,0,(V264-4.3)/0.7)*10)</f>
        <v>0</v>
      </c>
      <c r="X264" s="59"/>
      <c r="Y264" s="132">
        <f>INT(IF(X264&lt;10,0,(X264-9)/1)*10)</f>
        <v>0</v>
      </c>
      <c r="Z264" s="73">
        <v>16.7</v>
      </c>
      <c r="AA264" s="132">
        <f>INT(IF(Z264&lt;5,0,(Z264-4.25)/0.75)*10)</f>
        <v>166</v>
      </c>
      <c r="AB264" s="238"/>
      <c r="AC264" s="71"/>
      <c r="AD264" s="328"/>
      <c r="AE264" s="132">
        <f>IF(AF264="ANO",(MAX(AL264:AN264)),0)</f>
        <v>0</v>
      </c>
      <c r="AF264" s="339" t="str">
        <f>IF(AND(ISNUMBER(AB264))*((ISNUMBER(AC264)))*(((ISNUMBER(AD264)))),"NE",IF(AND(ISNUMBER(AB264))*((ISNUMBER(AC264))),"NE",IF(AND(ISNUMBER(AB264))*((ISNUMBER(AD264))),"NE",IF(AND(ISNUMBER(AC264))*((ISNUMBER(AD264))),"NE",IF(AND(AB264="")*((AC264=""))*(((AD264=""))),"NE","ANO")))))</f>
        <v>NE</v>
      </c>
      <c r="AG264" s="130">
        <f>SUM(K264+M264+O264+Q264+S264+U264+W264+Y264+AA264+AE264)</f>
        <v>944</v>
      </c>
      <c r="AJ264" s="39">
        <f>AG266</f>
        <v>2376</v>
      </c>
      <c r="AK264" s="39"/>
      <c r="AL264" s="345">
        <f>INT(IF(AB264&lt;25,0,(AB264-23.5)/1.5)*10)</f>
        <v>0</v>
      </c>
      <c r="AM264" s="345">
        <f>INT(IF(AC264&lt;120,0,(AC264-117.6)/2.4)*10)</f>
        <v>0</v>
      </c>
      <c r="AN264" s="345">
        <f>INT(IF(AO264&gt;=441,0,(442.5-AO264)/2.5)*10)</f>
        <v>0</v>
      </c>
      <c r="AO264" s="348" t="str">
        <f>IF(AND(AP264=0,AQ264=0),"",AP264*60+AQ264)</f>
        <v/>
      </c>
      <c r="AP264" s="348">
        <f>HOUR(AD264)</f>
        <v>0</v>
      </c>
      <c r="AQ264" s="348">
        <f>MINUTE(AD264)</f>
        <v>0</v>
      </c>
      <c r="AT264" s="350">
        <f>D262</f>
        <v>0</v>
      </c>
      <c r="AU264" s="369" t="str">
        <f>IF(A264="A","QD","")</f>
        <v/>
      </c>
    </row>
    <row r="265" spans="2:47" ht="15" x14ac:dyDescent="0.2">
      <c r="B265" s="354">
        <v>15</v>
      </c>
      <c r="C265" s="229"/>
      <c r="D265" s="75" t="s">
        <v>137</v>
      </c>
      <c r="E265" s="75" t="s">
        <v>318</v>
      </c>
      <c r="F265" s="250" t="s">
        <v>118</v>
      </c>
      <c r="G265" s="261"/>
      <c r="H265" s="281">
        <f>SUM(G265-G264)</f>
        <v>0</v>
      </c>
      <c r="I265" s="69">
        <v>14.2</v>
      </c>
      <c r="J265" s="69"/>
      <c r="K265" s="132">
        <f>INT(IF(J265="E",(IF((AND(I265&gt;10.99)*(I265&lt;14.21)),(14.3-I265)/0.1*10,(IF((AND(I265&gt;6)*(I265&lt;11.01)),(12.65-I265)/0.05*10,0))))+50,(IF((AND(I265&gt;10.99)*(I265&lt;14.21)),(14.3-I265)/0.1*10,(IF((AND(I265&gt;6)*(I265&lt;11.01)),(12.65-I265)/0.05*10,0))))))</f>
        <v>10</v>
      </c>
      <c r="L265" s="69">
        <v>1.74</v>
      </c>
      <c r="M265" s="132">
        <f>INT(IF(L265&lt;1,0,(L265-0.945)/0.055)*10)</f>
        <v>144</v>
      </c>
      <c r="N265" s="70">
        <v>6.1</v>
      </c>
      <c r="O265" s="132">
        <f>INT(IF(N265&lt;3,0,(N265-2.85)/0.15)*10)</f>
        <v>216</v>
      </c>
      <c r="P265" s="71"/>
      <c r="Q265" s="132">
        <f>INT(IF(P265&lt;5,0,(P265-4)/1)*10)</f>
        <v>0</v>
      </c>
      <c r="R265" s="72"/>
      <c r="S265" s="221">
        <f>INT(IF(R265&lt;30,0,(R265-27)/3)*10)</f>
        <v>0</v>
      </c>
      <c r="T265" s="69"/>
      <c r="U265" s="132">
        <f>INT(IF(T265&lt;2.2,0,(T265-2.135)/0.065)*10)</f>
        <v>0</v>
      </c>
      <c r="V265" s="72"/>
      <c r="W265" s="132">
        <f>INT(IF(V265&lt;5,0,(V265-4.3)/0.7)*10)</f>
        <v>0</v>
      </c>
      <c r="X265" s="59"/>
      <c r="Y265" s="132">
        <f>INT(IF(X265&lt;10,0,(X265-9)/1)*10)</f>
        <v>0</v>
      </c>
      <c r="Z265" s="73"/>
      <c r="AA265" s="132">
        <f>INT(IF(Z265&lt;5,0,(Z265-4.25)/0.75)*10)</f>
        <v>0</v>
      </c>
      <c r="AB265" s="238"/>
      <c r="AC265" s="71"/>
      <c r="AD265" s="87">
        <v>0.12291666666666667</v>
      </c>
      <c r="AE265" s="200">
        <f>IF(AF265="ANO",(MAX(AL265:AN265)),0)</f>
        <v>1062</v>
      </c>
      <c r="AF265" s="205" t="str">
        <f>IF(AND(ISNUMBER(AB265))*((ISNUMBER(AC265)))*(((ISNUMBER(AD265)))),"NE",IF(AND(ISNUMBER(AB265))*((ISNUMBER(AC265))),"NE",IF(AND(ISNUMBER(AB265))*((ISNUMBER(AD265))),"NE",IF(AND(ISNUMBER(AC265))*((ISNUMBER(AD265))),"NE",IF(AND(AB265="")*((AC265=""))*(((AD265=""))),"NE","ANO")))))</f>
        <v>ANO</v>
      </c>
      <c r="AG265" s="131">
        <f>SUM(K265+M265+O265+Q265+S265+U265+W265+Y265+AA265+AE265)</f>
        <v>1432</v>
      </c>
      <c r="AJ265" s="39">
        <f>AG266</f>
        <v>2376</v>
      </c>
      <c r="AK265" s="39"/>
      <c r="AL265" s="195">
        <f>INT(IF(AB265&lt;25,0,(AB265-23.5)/1.5)*10)</f>
        <v>0</v>
      </c>
      <c r="AM265" s="195">
        <f>INT(IF(AC265&lt;120,0,(AC265-117.6)/2.4)*10)</f>
        <v>0</v>
      </c>
      <c r="AN265" s="195">
        <f>INT(IF(AO265&gt;=441,0,(442.5-AO265)/2.5)*10)</f>
        <v>1062</v>
      </c>
      <c r="AO265" s="217">
        <f>IF(AND(AP265=0,AQ265=0),"",AP265*60+AQ265)</f>
        <v>177</v>
      </c>
      <c r="AP265" s="217">
        <f>HOUR(AD265)</f>
        <v>2</v>
      </c>
      <c r="AQ265" s="217">
        <f>MINUTE(AD265)</f>
        <v>57</v>
      </c>
      <c r="AT265" s="151">
        <f>D262</f>
        <v>0</v>
      </c>
      <c r="AU265" s="150" t="str">
        <f>IF(A265="A","QD","")</f>
        <v/>
      </c>
    </row>
    <row r="266" spans="2:47" x14ac:dyDescent="0.2">
      <c r="B266" s="112"/>
      <c r="C266" s="228"/>
      <c r="D266" s="232"/>
      <c r="E266" s="232"/>
      <c r="F266" s="246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331" t="s">
        <v>119</v>
      </c>
      <c r="AF266" s="338"/>
      <c r="AG266" s="343">
        <f>SUM(AG264:AG265)</f>
        <v>2376</v>
      </c>
      <c r="AJ266" s="30">
        <f>AG266</f>
        <v>2376</v>
      </c>
      <c r="AK266" s="30"/>
      <c r="AL266" s="136"/>
      <c r="AM266" s="136"/>
      <c r="AN266" s="136"/>
      <c r="AO266" s="347"/>
      <c r="AP266" s="347"/>
      <c r="AQ266" s="347"/>
      <c r="AT266" s="349"/>
      <c r="AU266" s="349"/>
    </row>
    <row r="267" spans="2:47" ht="13.5" thickBot="1" x14ac:dyDescent="0.25">
      <c r="B267" s="112"/>
      <c r="C267" s="356"/>
      <c r="D267" s="298"/>
      <c r="E267" s="298"/>
      <c r="F267" s="306"/>
      <c r="G267" s="306"/>
      <c r="H267" s="306"/>
      <c r="I267" s="306"/>
      <c r="J267" s="306"/>
      <c r="K267" s="318"/>
      <c r="L267" s="306"/>
      <c r="M267" s="318"/>
      <c r="N267" s="306"/>
      <c r="O267" s="318"/>
      <c r="P267" s="306"/>
      <c r="Q267" s="318"/>
      <c r="R267" s="306"/>
      <c r="S267" s="318"/>
      <c r="T267" s="306"/>
      <c r="U267" s="318"/>
      <c r="V267" s="324"/>
      <c r="W267" s="318"/>
      <c r="X267" s="306"/>
      <c r="Y267" s="318"/>
      <c r="Z267" s="306"/>
      <c r="AA267" s="318"/>
      <c r="AB267" s="326"/>
      <c r="AC267" s="324"/>
      <c r="AD267" s="324"/>
      <c r="AE267" s="330"/>
      <c r="AF267" s="337"/>
      <c r="AG267" s="342"/>
      <c r="AJ267" s="30">
        <f>AG266</f>
        <v>2376</v>
      </c>
      <c r="AK267" s="30"/>
      <c r="AL267" s="220"/>
      <c r="AM267" s="220"/>
      <c r="AN267" s="220"/>
      <c r="AO267" s="23"/>
      <c r="AP267" s="154"/>
      <c r="AQ267" s="154"/>
      <c r="AT267" s="15"/>
      <c r="AU267" s="15"/>
    </row>
    <row r="268" spans="2:47" ht="13.5" thickBot="1" x14ac:dyDescent="0.25">
      <c r="B268" s="112"/>
      <c r="C268" s="292" t="s">
        <v>216</v>
      </c>
      <c r="D268" s="297"/>
      <c r="E268" s="297"/>
      <c r="F268" s="305"/>
      <c r="G268" s="310"/>
      <c r="H268" s="310"/>
      <c r="I268" s="315" t="s">
        <v>86</v>
      </c>
      <c r="J268" s="316"/>
      <c r="K268" s="317" t="s">
        <v>87</v>
      </c>
      <c r="L268" s="319" t="s">
        <v>88</v>
      </c>
      <c r="M268" s="317" t="s">
        <v>87</v>
      </c>
      <c r="N268" s="319" t="s">
        <v>232</v>
      </c>
      <c r="O268" s="317" t="s">
        <v>87</v>
      </c>
      <c r="P268" s="322" t="s">
        <v>90</v>
      </c>
      <c r="Q268" s="317" t="s">
        <v>87</v>
      </c>
      <c r="R268" s="323" t="s">
        <v>91</v>
      </c>
      <c r="S268" s="329" t="s">
        <v>124</v>
      </c>
      <c r="T268" s="322" t="s">
        <v>92</v>
      </c>
      <c r="U268" s="317" t="s">
        <v>87</v>
      </c>
      <c r="V268" s="315" t="s">
        <v>93</v>
      </c>
      <c r="W268" s="317" t="s">
        <v>87</v>
      </c>
      <c r="X268" s="319" t="s">
        <v>94</v>
      </c>
      <c r="Y268" s="317" t="s">
        <v>87</v>
      </c>
      <c r="Z268" s="322" t="s">
        <v>95</v>
      </c>
      <c r="AA268" s="317" t="s">
        <v>87</v>
      </c>
      <c r="AB268" s="325" t="s">
        <v>96</v>
      </c>
      <c r="AC268" s="315" t="s">
        <v>97</v>
      </c>
      <c r="AD268" s="315" t="s">
        <v>98</v>
      </c>
      <c r="AE268" s="329" t="s">
        <v>87</v>
      </c>
      <c r="AF268" s="336"/>
      <c r="AG268" s="341" t="s">
        <v>99</v>
      </c>
      <c r="AJ268" s="31">
        <f>AG272</f>
        <v>1282</v>
      </c>
      <c r="AK268" s="31"/>
      <c r="AL268" s="344" t="s">
        <v>100</v>
      </c>
      <c r="AM268" s="344" t="s">
        <v>100</v>
      </c>
      <c r="AN268" s="344" t="s">
        <v>100</v>
      </c>
      <c r="AO268" s="366" t="s">
        <v>101</v>
      </c>
      <c r="AP268" s="344" t="s">
        <v>102</v>
      </c>
      <c r="AQ268" s="344" t="s">
        <v>103</v>
      </c>
      <c r="AT268" s="17"/>
      <c r="AU268" s="16"/>
    </row>
    <row r="269" spans="2:47" x14ac:dyDescent="0.2">
      <c r="B269" s="112"/>
      <c r="C269" s="294" t="s">
        <v>104</v>
      </c>
      <c r="D269" s="299" t="s">
        <v>105</v>
      </c>
      <c r="E269" s="302" t="s">
        <v>106</v>
      </c>
      <c r="F269" s="364" t="s">
        <v>107</v>
      </c>
      <c r="G269" s="312" t="s">
        <v>108</v>
      </c>
      <c r="H269" s="251" t="s">
        <v>109</v>
      </c>
      <c r="I269" s="116" t="s">
        <v>110</v>
      </c>
      <c r="J269" s="116"/>
      <c r="K269" s="118"/>
      <c r="L269" s="119" t="s">
        <v>111</v>
      </c>
      <c r="M269" s="118"/>
      <c r="N269" s="119" t="s">
        <v>111</v>
      </c>
      <c r="O269" s="118"/>
      <c r="P269" s="120" t="s">
        <v>112</v>
      </c>
      <c r="Q269" s="118"/>
      <c r="R269" s="120" t="s">
        <v>112</v>
      </c>
      <c r="S269" s="120"/>
      <c r="T269" s="120" t="s">
        <v>111</v>
      </c>
      <c r="U269" s="118"/>
      <c r="V269" s="116" t="s">
        <v>112</v>
      </c>
      <c r="W269" s="118"/>
      <c r="X269" s="119" t="s">
        <v>112</v>
      </c>
      <c r="Y269" s="118"/>
      <c r="Z269" s="120" t="s">
        <v>111</v>
      </c>
      <c r="AA269" s="118"/>
      <c r="AB269" s="327" t="s">
        <v>111</v>
      </c>
      <c r="AC269" s="116" t="s">
        <v>111</v>
      </c>
      <c r="AD269" s="116" t="s">
        <v>113</v>
      </c>
      <c r="AE269" s="120"/>
      <c r="AF269" s="340"/>
      <c r="AG269" s="127" t="s">
        <v>114</v>
      </c>
      <c r="AJ269" s="31">
        <f>AG272</f>
        <v>1282</v>
      </c>
      <c r="AK269" s="31"/>
      <c r="AL269" s="346" t="s">
        <v>96</v>
      </c>
      <c r="AM269" s="346" t="s">
        <v>97</v>
      </c>
      <c r="AN269" s="346" t="s">
        <v>115</v>
      </c>
      <c r="AO269" s="214" t="s">
        <v>115</v>
      </c>
      <c r="AP269" s="214" t="s">
        <v>115</v>
      </c>
      <c r="AQ269" s="214" t="s">
        <v>115</v>
      </c>
      <c r="AT269" s="17"/>
      <c r="AU269" s="16"/>
    </row>
    <row r="270" spans="2:47" x14ac:dyDescent="0.2">
      <c r="B270" s="112"/>
      <c r="C270" s="229"/>
      <c r="D270" s="68" t="s">
        <v>335</v>
      </c>
      <c r="E270" s="68" t="s">
        <v>336</v>
      </c>
      <c r="F270" s="308" t="s">
        <v>117</v>
      </c>
      <c r="G270" s="261"/>
      <c r="H270" s="140"/>
      <c r="I270" s="73"/>
      <c r="J270" s="73"/>
      <c r="K270" s="132">
        <f>INT(IF(J270="E",(IF((AND(I270&gt;10.99)*(I270&lt;14.21)),(14.3-I270)/0.1*10,(IF((AND(I270&gt;6)*(I270&lt;11.01)),(12.65-I270)/0.05*10,0))))+50,(IF((AND(I270&gt;10.99)*(I270&lt;14.21)),(14.3-I270)/0.1*10,(IF((AND(I270&gt;6)*(I270&lt;11.01)),(12.65-I270)/0.05*10,0))))))</f>
        <v>0</v>
      </c>
      <c r="L270" s="73">
        <v>3.2</v>
      </c>
      <c r="M270" s="132">
        <f>INT(IF(L270&lt;1,0,(L270-0.945)/0.055)*10)</f>
        <v>410</v>
      </c>
      <c r="N270" s="76"/>
      <c r="O270" s="132">
        <f>INT(IF(N270&lt;3,0,(N270-2.85)/0.15)*10)</f>
        <v>0</v>
      </c>
      <c r="P270" s="71"/>
      <c r="Q270" s="132">
        <f>INT(IF(P270&lt;5,0,(P270-4)/1)*10)</f>
        <v>0</v>
      </c>
      <c r="R270" s="72"/>
      <c r="S270" s="221">
        <f>INT(IF(R270&lt;30,0,(R270-27)/3)*10)</f>
        <v>0</v>
      </c>
      <c r="T270" s="73"/>
      <c r="U270" s="132">
        <f>INT(IF(T270&lt;2.2,0,(T270-2.135)/0.065)*10)</f>
        <v>0</v>
      </c>
      <c r="V270" s="72"/>
      <c r="W270" s="132">
        <f>INT(IF(V270&lt;5,0,(V270-4.3)/0.7)*10)</f>
        <v>0</v>
      </c>
      <c r="X270" s="59"/>
      <c r="Y270" s="132">
        <f>INT(IF(X270&lt;10,0,(X270-9)/1)*10)</f>
        <v>0</v>
      </c>
      <c r="Z270" s="73">
        <v>20.7</v>
      </c>
      <c r="AA270" s="132">
        <f>INT(IF(Z270&lt;5,0,(Z270-4.25)/0.75)*10)</f>
        <v>219</v>
      </c>
      <c r="AB270" s="238"/>
      <c r="AC270" s="71"/>
      <c r="AD270" s="328"/>
      <c r="AE270" s="132">
        <f>IF(AF270="ANO",(MAX(AL270:AN270)),0)</f>
        <v>0</v>
      </c>
      <c r="AF270" s="339" t="str">
        <f>IF(AND(ISNUMBER(AB270))*((ISNUMBER(AC270)))*(((ISNUMBER(AD270)))),"NE",IF(AND(ISNUMBER(AB270))*((ISNUMBER(AC270))),"NE",IF(AND(ISNUMBER(AB270))*((ISNUMBER(AD270))),"NE",IF(AND(ISNUMBER(AC270))*((ISNUMBER(AD270))),"NE",IF(AND(AB270="")*((AC270=""))*(((AD270=""))),"NE","ANO")))))</f>
        <v>NE</v>
      </c>
      <c r="AG270" s="130">
        <f>SUM(K270+M270+O270+Q270+S270+U270+W270+Y270+AA270+AE270)</f>
        <v>629</v>
      </c>
      <c r="AJ270" s="39">
        <f>AG272</f>
        <v>1282</v>
      </c>
      <c r="AK270" s="39"/>
      <c r="AL270" s="345">
        <f>INT(IF(AB270&lt;25,0,(AB270-23.5)/1.5)*10)</f>
        <v>0</v>
      </c>
      <c r="AM270" s="345">
        <f>INT(IF(AC270&lt;120,0,(AC270-117.6)/2.4)*10)</f>
        <v>0</v>
      </c>
      <c r="AN270" s="345">
        <f>INT(IF(AO270&gt;=441,0,(442.5-AO270)/2.5)*10)</f>
        <v>0</v>
      </c>
      <c r="AO270" s="348" t="str">
        <f>IF(AND(AP270=0,AQ270=0),"",AP270*60+AQ270)</f>
        <v/>
      </c>
      <c r="AP270" s="348">
        <f>HOUR(AD270)</f>
        <v>0</v>
      </c>
      <c r="AQ270" s="348">
        <f>MINUTE(AD270)</f>
        <v>0</v>
      </c>
      <c r="AT270" s="350">
        <f>D268</f>
        <v>0</v>
      </c>
      <c r="AU270" s="369" t="str">
        <f>IF(A270="A","QD","")</f>
        <v/>
      </c>
    </row>
    <row r="271" spans="2:47" ht="15" x14ac:dyDescent="0.2">
      <c r="B271" s="353" t="s">
        <v>342</v>
      </c>
      <c r="C271" s="229"/>
      <c r="D271" s="75" t="s">
        <v>338</v>
      </c>
      <c r="E271" s="75" t="s">
        <v>337</v>
      </c>
      <c r="F271" s="250" t="s">
        <v>118</v>
      </c>
      <c r="G271" s="261"/>
      <c r="H271" s="281">
        <f>SUM(G271-G270)</f>
        <v>0</v>
      </c>
      <c r="I271" s="69"/>
      <c r="J271" s="69"/>
      <c r="K271" s="132">
        <f>INT(IF(J271="E",(IF((AND(I271&gt;10.99)*(I271&lt;14.21)),(14.3-I271)/0.1*10,(IF((AND(I271&gt;6)*(I271&lt;11.01)),(12.65-I271)/0.05*10,0))))+50,(IF((AND(I271&gt;10.99)*(I271&lt;14.21)),(14.3-I271)/0.1*10,(IF((AND(I271&gt;6)*(I271&lt;11.01)),(12.65-I271)/0.05*10,0))))))</f>
        <v>0</v>
      </c>
      <c r="L271" s="69">
        <v>4.54</v>
      </c>
      <c r="M271" s="132">
        <f>INT(IF(L271&lt;1,0,(L271-0.945)/0.055)*10)</f>
        <v>653</v>
      </c>
      <c r="N271" s="70"/>
      <c r="O271" s="132">
        <f>INT(IF(N271&lt;3,0,(N271-2.85)/0.15)*10)</f>
        <v>0</v>
      </c>
      <c r="P271" s="71"/>
      <c r="Q271" s="132">
        <f>INT(IF(P271&lt;5,0,(P271-4)/1)*10)</f>
        <v>0</v>
      </c>
      <c r="R271" s="72"/>
      <c r="S271" s="221">
        <f>INT(IF(R271&lt;30,0,(R271-27)/3)*10)</f>
        <v>0</v>
      </c>
      <c r="T271" s="69"/>
      <c r="U271" s="132">
        <f>INT(IF(T271&lt;2.2,0,(T271-2.135)/0.065)*10)</f>
        <v>0</v>
      </c>
      <c r="V271" s="72"/>
      <c r="W271" s="132">
        <f>INT(IF(V271&lt;5,0,(V271-4.3)/0.7)*10)</f>
        <v>0</v>
      </c>
      <c r="X271" s="59"/>
      <c r="Y271" s="132">
        <f>INT(IF(X271&lt;10,0,(X271-9)/1)*10)</f>
        <v>0</v>
      </c>
      <c r="Z271" s="73"/>
      <c r="AA271" s="132">
        <f>INT(IF(Z271&lt;5,0,(Z271-4.25)/0.75)*10)</f>
        <v>0</v>
      </c>
      <c r="AB271" s="238"/>
      <c r="AC271" s="71"/>
      <c r="AD271" s="87"/>
      <c r="AE271" s="200">
        <f>IF(AF271="ANO",(MAX(AL271:AN271)),0)</f>
        <v>0</v>
      </c>
      <c r="AF271" s="205" t="str">
        <f>IF(AND(ISNUMBER(AB271))*((ISNUMBER(AC271)))*(((ISNUMBER(AD271)))),"NE",IF(AND(ISNUMBER(AB271))*((ISNUMBER(AC271))),"NE",IF(AND(ISNUMBER(AB271))*((ISNUMBER(AD271))),"NE",IF(AND(ISNUMBER(AC271))*((ISNUMBER(AD271))),"NE",IF(AND(AB271="")*((AC271=""))*(((AD271=""))),"NE","ANO")))))</f>
        <v>NE</v>
      </c>
      <c r="AG271" s="131">
        <f>SUM(K271+M271+O271+Q271+S271+U271+W271+Y271+AA271+AE271)</f>
        <v>653</v>
      </c>
      <c r="AJ271" s="39">
        <f>AG272</f>
        <v>1282</v>
      </c>
      <c r="AK271" s="39"/>
      <c r="AL271" s="195">
        <f>INT(IF(AB271&lt;25,0,(AB271-23.5)/1.5)*10)</f>
        <v>0</v>
      </c>
      <c r="AM271" s="195">
        <f>INT(IF(AC271&lt;120,0,(AC271-117.6)/2.4)*10)</f>
        <v>0</v>
      </c>
      <c r="AN271" s="195">
        <f>INT(IF(AO271&gt;=441,0,(442.5-AO271)/2.5)*10)</f>
        <v>0</v>
      </c>
      <c r="AO271" s="217" t="str">
        <f>IF(AND(AP271=0,AQ271=0),"",AP271*60+AQ271)</f>
        <v/>
      </c>
      <c r="AP271" s="217">
        <f>HOUR(AD271)</f>
        <v>0</v>
      </c>
      <c r="AQ271" s="217">
        <f>MINUTE(AD271)</f>
        <v>0</v>
      </c>
      <c r="AT271" s="151">
        <f>D268</f>
        <v>0</v>
      </c>
      <c r="AU271" s="150" t="str">
        <f>IF(A271="A","QD","")</f>
        <v/>
      </c>
    </row>
    <row r="272" spans="2:47" x14ac:dyDescent="0.2">
      <c r="B272" s="112"/>
      <c r="C272" s="228"/>
      <c r="D272" s="232"/>
      <c r="E272" s="232"/>
      <c r="F272" s="246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331" t="s">
        <v>119</v>
      </c>
      <c r="AF272" s="338"/>
      <c r="AG272" s="343">
        <f>SUM(AG270:AG271)</f>
        <v>1282</v>
      </c>
      <c r="AJ272" s="30">
        <f>AG272</f>
        <v>1282</v>
      </c>
      <c r="AK272" s="30"/>
      <c r="AL272" s="365"/>
      <c r="AM272" s="365"/>
      <c r="AN272" s="365"/>
      <c r="AO272" s="351"/>
      <c r="AP272" s="351"/>
      <c r="AQ272" s="367"/>
      <c r="AT272" s="349"/>
      <c r="AU272" s="349"/>
    </row>
    <row r="273" spans="2:47" ht="13.5" thickBot="1" x14ac:dyDescent="0.25">
      <c r="B273" s="112"/>
      <c r="C273" s="293"/>
      <c r="D273" s="298"/>
      <c r="E273" s="298"/>
      <c r="F273" s="306"/>
      <c r="G273" s="306"/>
      <c r="H273" s="306"/>
      <c r="I273" s="306"/>
      <c r="J273" s="306"/>
      <c r="K273" s="318"/>
      <c r="L273" s="306"/>
      <c r="M273" s="318"/>
      <c r="N273" s="306"/>
      <c r="O273" s="318"/>
      <c r="P273" s="306"/>
      <c r="Q273" s="318"/>
      <c r="R273" s="306"/>
      <c r="S273" s="355"/>
      <c r="T273" s="306"/>
      <c r="U273" s="318"/>
      <c r="V273" s="324"/>
      <c r="W273" s="318"/>
      <c r="X273" s="306"/>
      <c r="Y273" s="318"/>
      <c r="Z273" s="306"/>
      <c r="AA273" s="318"/>
      <c r="AB273" s="326"/>
      <c r="AC273" s="324"/>
      <c r="AD273" s="324"/>
      <c r="AE273" s="330"/>
      <c r="AF273" s="337"/>
      <c r="AG273" s="342"/>
      <c r="AJ273" s="30">
        <f>AG272</f>
        <v>1282</v>
      </c>
      <c r="AK273" s="30"/>
      <c r="AL273" s="30"/>
      <c r="AM273" s="30"/>
      <c r="AN273" s="30"/>
      <c r="AP273" s="15"/>
      <c r="AQ273" s="15"/>
      <c r="AT273" s="15"/>
      <c r="AU273" s="15"/>
    </row>
    <row r="274" spans="2:47" ht="13.5" thickBot="1" x14ac:dyDescent="0.25">
      <c r="B274" s="112"/>
      <c r="C274" s="266"/>
      <c r="D274" s="267"/>
      <c r="E274" s="267"/>
      <c r="F274" s="268"/>
      <c r="G274" s="268"/>
      <c r="H274" s="268"/>
      <c r="I274" s="268"/>
      <c r="J274" s="268"/>
      <c r="K274" s="269"/>
      <c r="L274" s="268"/>
      <c r="M274" s="269"/>
      <c r="N274" s="268"/>
      <c r="O274" s="269"/>
      <c r="P274" s="268"/>
      <c r="Q274" s="269"/>
      <c r="R274" s="268"/>
      <c r="S274" s="269"/>
      <c r="T274" s="268"/>
      <c r="U274" s="269"/>
      <c r="V274" s="270"/>
      <c r="W274" s="269"/>
      <c r="X274" s="268"/>
      <c r="Y274" s="269"/>
      <c r="Z274" s="268"/>
      <c r="AA274" s="269"/>
      <c r="AB274" s="271"/>
      <c r="AC274" s="270"/>
      <c r="AD274" s="270"/>
      <c r="AE274" s="269"/>
      <c r="AF274" s="272"/>
      <c r="AG274" s="273"/>
      <c r="AJ274" s="30">
        <f>AG273</f>
        <v>0</v>
      </c>
      <c r="AK274" s="30"/>
      <c r="AL274" s="30"/>
      <c r="AM274" s="30"/>
      <c r="AN274" s="30"/>
      <c r="AP274" s="15"/>
      <c r="AQ274" s="15"/>
      <c r="AT274" s="15"/>
      <c r="AU274" s="15"/>
    </row>
    <row r="275" spans="2:47" x14ac:dyDescent="0.2">
      <c r="B275" s="112"/>
      <c r="C275" s="227" t="s">
        <v>218</v>
      </c>
      <c r="D275" s="258"/>
      <c r="E275" s="259"/>
      <c r="F275" s="242"/>
      <c r="G275" s="115"/>
      <c r="H275" s="115"/>
      <c r="I275" s="116" t="s">
        <v>86</v>
      </c>
      <c r="J275" s="117"/>
      <c r="K275" s="118" t="s">
        <v>87</v>
      </c>
      <c r="L275" s="119" t="s">
        <v>88</v>
      </c>
      <c r="M275" s="118" t="s">
        <v>87</v>
      </c>
      <c r="N275" s="119" t="s">
        <v>89</v>
      </c>
      <c r="O275" s="118" t="s">
        <v>87</v>
      </c>
      <c r="P275" s="120" t="s">
        <v>90</v>
      </c>
      <c r="Q275" s="118" t="s">
        <v>87</v>
      </c>
      <c r="R275" s="121" t="s">
        <v>91</v>
      </c>
      <c r="S275" s="118" t="s">
        <v>126</v>
      </c>
      <c r="T275" s="120" t="s">
        <v>92</v>
      </c>
      <c r="U275" s="118" t="s">
        <v>87</v>
      </c>
      <c r="V275" s="116" t="s">
        <v>93</v>
      </c>
      <c r="W275" s="118" t="s">
        <v>87</v>
      </c>
      <c r="X275" s="119" t="s">
        <v>94</v>
      </c>
      <c r="Y275" s="118" t="s">
        <v>87</v>
      </c>
      <c r="Z275" s="120" t="s">
        <v>95</v>
      </c>
      <c r="AA275" s="118" t="s">
        <v>87</v>
      </c>
      <c r="AB275" s="239" t="s">
        <v>96</v>
      </c>
      <c r="AC275" s="116" t="s">
        <v>97</v>
      </c>
      <c r="AD275" s="116" t="s">
        <v>98</v>
      </c>
      <c r="AE275" s="124" t="s">
        <v>87</v>
      </c>
      <c r="AF275" s="129"/>
      <c r="AG275" s="127" t="s">
        <v>99</v>
      </c>
      <c r="AJ275" s="31">
        <f>AG279</f>
        <v>0</v>
      </c>
      <c r="AK275" s="31"/>
      <c r="AL275" s="214" t="s">
        <v>100</v>
      </c>
      <c r="AM275" s="214" t="s">
        <v>100</v>
      </c>
      <c r="AN275" s="214" t="s">
        <v>100</v>
      </c>
      <c r="AO275" s="214" t="s">
        <v>101</v>
      </c>
      <c r="AP275" s="214" t="s">
        <v>102</v>
      </c>
      <c r="AQ275" s="214" t="s">
        <v>103</v>
      </c>
      <c r="AT275" s="15"/>
      <c r="AU275" s="15"/>
    </row>
    <row r="276" spans="2:47" x14ac:dyDescent="0.2">
      <c r="B276" s="112"/>
      <c r="C276" s="228" t="s">
        <v>104</v>
      </c>
      <c r="D276" s="257" t="s">
        <v>105</v>
      </c>
      <c r="E276" s="257" t="s">
        <v>106</v>
      </c>
      <c r="F276" s="254" t="s">
        <v>107</v>
      </c>
      <c r="G276" s="59" t="s">
        <v>108</v>
      </c>
      <c r="H276" s="246" t="s">
        <v>109</v>
      </c>
      <c r="I276" s="61" t="s">
        <v>110</v>
      </c>
      <c r="J276" s="61"/>
      <c r="K276" s="79"/>
      <c r="L276" s="63" t="s">
        <v>111</v>
      </c>
      <c r="M276" s="79"/>
      <c r="N276" s="63" t="s">
        <v>111</v>
      </c>
      <c r="O276" s="79"/>
      <c r="P276" s="64" t="s">
        <v>112</v>
      </c>
      <c r="Q276" s="79"/>
      <c r="R276" s="64" t="s">
        <v>112</v>
      </c>
      <c r="S276" s="79"/>
      <c r="T276" s="64" t="s">
        <v>111</v>
      </c>
      <c r="U276" s="79"/>
      <c r="V276" s="61" t="s">
        <v>112</v>
      </c>
      <c r="W276" s="79"/>
      <c r="X276" s="63" t="s">
        <v>112</v>
      </c>
      <c r="Y276" s="79"/>
      <c r="Z276" s="64" t="s">
        <v>111</v>
      </c>
      <c r="AA276" s="79"/>
      <c r="AB276" s="240" t="s">
        <v>111</v>
      </c>
      <c r="AC276" s="61" t="s">
        <v>111</v>
      </c>
      <c r="AD276" s="66" t="s">
        <v>113</v>
      </c>
      <c r="AE276" s="64"/>
      <c r="AF276" s="113"/>
      <c r="AG276" s="128" t="s">
        <v>114</v>
      </c>
      <c r="AJ276" s="31">
        <f>AG279</f>
        <v>0</v>
      </c>
      <c r="AK276" s="31"/>
      <c r="AL276" s="215" t="s">
        <v>96</v>
      </c>
      <c r="AM276" s="215" t="s">
        <v>97</v>
      </c>
      <c r="AN276" s="215" t="s">
        <v>115</v>
      </c>
      <c r="AO276" s="216" t="s">
        <v>115</v>
      </c>
      <c r="AP276" s="216" t="s">
        <v>115</v>
      </c>
      <c r="AQ276" s="216" t="s">
        <v>115</v>
      </c>
      <c r="AT276" s="15"/>
      <c r="AU276" s="15"/>
    </row>
    <row r="277" spans="2:47" x14ac:dyDescent="0.2">
      <c r="B277" s="112"/>
      <c r="C277" s="229"/>
      <c r="D277" s="68"/>
      <c r="E277" s="68"/>
      <c r="F277" s="249" t="s">
        <v>117</v>
      </c>
      <c r="G277" s="261"/>
      <c r="H277" s="140"/>
      <c r="I277" s="73"/>
      <c r="J277" s="73"/>
      <c r="K277" s="132">
        <f>INT(IF(J277="E",(IF((AND(I277&gt;10.99)*(I277&lt;14.21)),(14.3-I277)/0.1*10,(IF((AND(I277&gt;6)*(I277&lt;11.01)),(12.65-I277)/0.05*10,0))))+50,(IF((AND(I277&gt;10.99)*(I277&lt;14.21)),(14.3-I277)/0.1*10,(IF((AND(I277&gt;6)*(I277&lt;11.01)),(12.65-I277)/0.05*10,0))))))</f>
        <v>0</v>
      </c>
      <c r="L277" s="73"/>
      <c r="M277" s="132">
        <f>INT(IF(L277&lt;1,0,(L277-0.945)/0.055)*10)</f>
        <v>0</v>
      </c>
      <c r="N277" s="76"/>
      <c r="O277" s="132">
        <f>INT(IF(N277&lt;3,0,(N277-2.85)/0.15)*10)</f>
        <v>0</v>
      </c>
      <c r="P277" s="71"/>
      <c r="Q277" s="132">
        <f>INT(IF(P277&lt;5,0,(P277-4)/1)*10)</f>
        <v>0</v>
      </c>
      <c r="R277" s="72"/>
      <c r="S277" s="221">
        <f>INT(IF(R277&lt;30,0,(R277-27)/3)*10)</f>
        <v>0</v>
      </c>
      <c r="T277" s="73"/>
      <c r="U277" s="132">
        <f>INT(IF(T277&lt;2.2,0,(T277-2.135)/0.065)*10)</f>
        <v>0</v>
      </c>
      <c r="V277" s="72"/>
      <c r="W277" s="132">
        <f>INT(IF(V277&lt;5,0,(V277-4.3)/0.7)*10)</f>
        <v>0</v>
      </c>
      <c r="X277" s="59"/>
      <c r="Y277" s="132">
        <f>INT(IF(X277&lt;10,0,(X277-9)/1)*10)</f>
        <v>0</v>
      </c>
      <c r="Z277" s="73"/>
      <c r="AA277" s="132">
        <f>INT(IF(Z277&lt;5,0,(Z277-4.25)/0.75)*10)</f>
        <v>0</v>
      </c>
      <c r="AB277" s="238"/>
      <c r="AC277" s="71"/>
      <c r="AD277" s="74"/>
      <c r="AE277" s="200">
        <f>IF(AF277="ANO",(MAX(AL277:AN277)),0)</f>
        <v>0</v>
      </c>
      <c r="AF277" s="205" t="str">
        <f>IF(AND(ISNUMBER(AB277))*((ISNUMBER(AC277)))*(((ISNUMBER(AD277)))),"NE",IF(AND(ISNUMBER(AB277))*((ISNUMBER(AC277))),"NE",IF(AND(ISNUMBER(AB277))*((ISNUMBER(AD277))),"NE",IF(AND(ISNUMBER(AC277))*((ISNUMBER(AD277))),"NE",IF(AND(AB277="")*((AC277=""))*(((AD277=""))),"NE","ANO")))))</f>
        <v>NE</v>
      </c>
      <c r="AG277" s="130">
        <f>SUM(K277+M277+O277+Q277+S277+U277+W277+Y277+AA277+AE277)</f>
        <v>0</v>
      </c>
      <c r="AJ277" s="39">
        <f>AG279</f>
        <v>0</v>
      </c>
      <c r="AK277" s="39"/>
      <c r="AL277" s="195">
        <f>INT(IF(AB277&lt;25,0,(AB277-23.5)/1.5)*10)</f>
        <v>0</v>
      </c>
      <c r="AM277" s="195">
        <f>INT(IF(AC277&lt;120,0,(AC277-117.6)/2.4)*10)</f>
        <v>0</v>
      </c>
      <c r="AN277" s="195">
        <f>INT(IF(AO277&gt;=441,0,(442.5-AO277)/2.5)*10)</f>
        <v>0</v>
      </c>
      <c r="AO277" s="217" t="str">
        <f>IF(AND(AP277=0,AQ277=0),"",AP277*60+AQ277)</f>
        <v/>
      </c>
      <c r="AP277" s="217">
        <f>HOUR(AD277)</f>
        <v>0</v>
      </c>
      <c r="AQ277" s="217">
        <f>MINUTE(AD277)</f>
        <v>0</v>
      </c>
      <c r="AT277" s="151">
        <f>D275</f>
        <v>0</v>
      </c>
      <c r="AU277" s="150" t="str">
        <f>IF(A277="A","QD","")</f>
        <v/>
      </c>
    </row>
    <row r="278" spans="2:47" x14ac:dyDescent="0.2">
      <c r="B278" s="112"/>
      <c r="C278" s="229"/>
      <c r="D278" s="75"/>
      <c r="E278" s="75"/>
      <c r="F278" s="250" t="s">
        <v>118</v>
      </c>
      <c r="G278" s="261"/>
      <c r="H278" s="281">
        <f>SUM(G278-G277)</f>
        <v>0</v>
      </c>
      <c r="I278" s="69"/>
      <c r="J278" s="69"/>
      <c r="K278" s="132">
        <f>INT(IF(J278="E",(IF((AND(I278&gt;10.99)*(I278&lt;14.21)),(14.3-I278)/0.1*10,(IF((AND(I278&gt;6)*(I278&lt;11.01)),(12.65-I278)/0.05*10,0))))+50,(IF((AND(I278&gt;10.99)*(I278&lt;14.21)),(14.3-I278)/0.1*10,(IF((AND(I278&gt;6)*(I278&lt;11.01)),(12.65-I278)/0.05*10,0))))))</f>
        <v>0</v>
      </c>
      <c r="L278" s="69"/>
      <c r="M278" s="132">
        <f>INT(IF(L278&lt;1,0,(L278-0.945)/0.055)*10)</f>
        <v>0</v>
      </c>
      <c r="N278" s="70"/>
      <c r="O278" s="132">
        <f>INT(IF(N278&lt;3,0,(N278-2.85)/0.15)*10)</f>
        <v>0</v>
      </c>
      <c r="P278" s="71"/>
      <c r="Q278" s="132">
        <f>INT(IF(P278&lt;5,0,(P278-4)/1)*10)</f>
        <v>0</v>
      </c>
      <c r="R278" s="72"/>
      <c r="S278" s="221">
        <f>INT(IF(R278&lt;30,0,(R278-27)/3)*10)</f>
        <v>0</v>
      </c>
      <c r="T278" s="69"/>
      <c r="U278" s="132">
        <f>INT(IF(T278&lt;2.2,0,(T278-2.135)/0.065)*10)</f>
        <v>0</v>
      </c>
      <c r="V278" s="72"/>
      <c r="W278" s="132">
        <f>INT(IF(V278&lt;5,0,(V278-4.3)/0.7)*10)</f>
        <v>0</v>
      </c>
      <c r="X278" s="59"/>
      <c r="Y278" s="132">
        <f>INT(IF(X278&lt;10,0,(X278-9)/1)*10)</f>
        <v>0</v>
      </c>
      <c r="Z278" s="73"/>
      <c r="AA278" s="132">
        <f>INT(IF(Z278&lt;5,0,(Z278-4.25)/0.75)*10)</f>
        <v>0</v>
      </c>
      <c r="AB278" s="238"/>
      <c r="AC278" s="71"/>
      <c r="AD278" s="87"/>
      <c r="AE278" s="200">
        <f>IF(AF278="ANO",(MAX(AL278:AN278)),0)</f>
        <v>0</v>
      </c>
      <c r="AF278" s="205" t="str">
        <f>IF(AND(ISNUMBER(AB278))*((ISNUMBER(AC278)))*(((ISNUMBER(AD278)))),"NE",IF(AND(ISNUMBER(AB278))*((ISNUMBER(AC278))),"NE",IF(AND(ISNUMBER(AB278))*((ISNUMBER(AD278))),"NE",IF(AND(ISNUMBER(AC278))*((ISNUMBER(AD278))),"NE",IF(AND(AB278="")*((AC278=""))*(((AD278=""))),"NE","ANO")))))</f>
        <v>NE</v>
      </c>
      <c r="AG278" s="131">
        <f>SUM(K278+M278+O278+Q278+S278+U278+W278+Y278+AA278+AE278)</f>
        <v>0</v>
      </c>
      <c r="AJ278" s="39">
        <f>AG279</f>
        <v>0</v>
      </c>
      <c r="AK278" s="39"/>
      <c r="AL278" s="195">
        <f>INT(IF(AB278&lt;25,0,(AB278-23.5)/1.5)*10)</f>
        <v>0</v>
      </c>
      <c r="AM278" s="195">
        <f>INT(IF(AC278&lt;120,0,(AC278-117.6)/2.4)*10)</f>
        <v>0</v>
      </c>
      <c r="AN278" s="195">
        <f>INT(IF(AO278&gt;=441,0,(442.5-AO278)/2.5)*10)</f>
        <v>0</v>
      </c>
      <c r="AO278" s="217" t="str">
        <f>IF(AND(AP278=0,AQ278=0),"",AP278*60+AQ278)</f>
        <v/>
      </c>
      <c r="AP278" s="217">
        <f>HOUR(AD278)</f>
        <v>0</v>
      </c>
      <c r="AQ278" s="217">
        <f>MINUTE(AD278)</f>
        <v>0</v>
      </c>
      <c r="AT278" s="151">
        <f>D275</f>
        <v>0</v>
      </c>
      <c r="AU278" s="150" t="str">
        <f>IF(A278="A","QD","")</f>
        <v/>
      </c>
    </row>
    <row r="279" spans="2:47" ht="13.5" thickBot="1" x14ac:dyDescent="0.25">
      <c r="B279" s="112"/>
      <c r="C279" s="230"/>
      <c r="D279" s="77"/>
      <c r="E279" s="77"/>
      <c r="F279" s="253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80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155" t="s">
        <v>119</v>
      </c>
      <c r="AF279" s="156"/>
      <c r="AG279" s="157">
        <f>SUM(AG277:AG278)</f>
        <v>0</v>
      </c>
      <c r="AJ279" s="30">
        <f>AG279</f>
        <v>0</v>
      </c>
      <c r="AK279" s="30"/>
      <c r="AL279" s="220"/>
      <c r="AM279" s="220"/>
      <c r="AN279" s="220"/>
      <c r="AO279" s="154"/>
      <c r="AP279" s="154"/>
      <c r="AQ279" s="154"/>
      <c r="AT279" s="20"/>
      <c r="AU279" s="20"/>
    </row>
    <row r="280" spans="2:47" ht="13.5" thickBot="1" x14ac:dyDescent="0.25">
      <c r="B280" s="112"/>
      <c r="C280" s="266"/>
      <c r="D280" s="267"/>
      <c r="E280" s="267"/>
      <c r="F280" s="268"/>
      <c r="G280" s="268"/>
      <c r="H280" s="268"/>
      <c r="I280" s="268"/>
      <c r="J280" s="268"/>
      <c r="K280" s="269"/>
      <c r="L280" s="268"/>
      <c r="M280" s="269"/>
      <c r="N280" s="268"/>
      <c r="O280" s="269"/>
      <c r="P280" s="268"/>
      <c r="Q280" s="269"/>
      <c r="R280" s="268"/>
      <c r="S280" s="269"/>
      <c r="T280" s="268"/>
      <c r="U280" s="269"/>
      <c r="V280" s="270"/>
      <c r="W280" s="269"/>
      <c r="X280" s="268"/>
      <c r="Y280" s="269"/>
      <c r="Z280" s="268"/>
      <c r="AA280" s="269"/>
      <c r="AB280" s="271"/>
      <c r="AC280" s="270"/>
      <c r="AD280" s="270"/>
      <c r="AE280" s="269"/>
      <c r="AF280" s="272"/>
      <c r="AG280" s="273"/>
      <c r="AJ280" s="30">
        <f>AG279</f>
        <v>0</v>
      </c>
      <c r="AK280" s="30"/>
      <c r="AL280" s="220"/>
      <c r="AM280" s="220"/>
      <c r="AN280" s="220"/>
      <c r="AO280" s="154"/>
      <c r="AP280" s="154"/>
      <c r="AQ280" s="154"/>
      <c r="AT280" s="15"/>
      <c r="AU280" s="15"/>
    </row>
    <row r="281" spans="2:47" x14ac:dyDescent="0.2">
      <c r="B281" s="112"/>
      <c r="C281" s="227" t="s">
        <v>220</v>
      </c>
      <c r="D281" s="258"/>
      <c r="E281" s="259"/>
      <c r="F281" s="251"/>
      <c r="G281" s="115"/>
      <c r="H281" s="115"/>
      <c r="I281" s="116" t="s">
        <v>86</v>
      </c>
      <c r="J281" s="117"/>
      <c r="K281" s="118" t="s">
        <v>87</v>
      </c>
      <c r="L281" s="119" t="s">
        <v>88</v>
      </c>
      <c r="M281" s="118" t="s">
        <v>87</v>
      </c>
      <c r="N281" s="119" t="s">
        <v>89</v>
      </c>
      <c r="O281" s="118" t="s">
        <v>87</v>
      </c>
      <c r="P281" s="120" t="s">
        <v>90</v>
      </c>
      <c r="Q281" s="118" t="s">
        <v>87</v>
      </c>
      <c r="R281" s="121" t="s">
        <v>91</v>
      </c>
      <c r="S281" s="118" t="s">
        <v>87</v>
      </c>
      <c r="T281" s="120" t="s">
        <v>92</v>
      </c>
      <c r="U281" s="118" t="s">
        <v>87</v>
      </c>
      <c r="V281" s="116" t="s">
        <v>93</v>
      </c>
      <c r="W281" s="118" t="s">
        <v>87</v>
      </c>
      <c r="X281" s="119" t="s">
        <v>94</v>
      </c>
      <c r="Y281" s="118" t="s">
        <v>87</v>
      </c>
      <c r="Z281" s="120" t="s">
        <v>95</v>
      </c>
      <c r="AA281" s="118" t="s">
        <v>87</v>
      </c>
      <c r="AB281" s="239" t="s">
        <v>96</v>
      </c>
      <c r="AC281" s="116" t="s">
        <v>97</v>
      </c>
      <c r="AD281" s="116" t="s">
        <v>98</v>
      </c>
      <c r="AE281" s="124" t="s">
        <v>87</v>
      </c>
      <c r="AF281" s="129"/>
      <c r="AG281" s="127" t="s">
        <v>99</v>
      </c>
      <c r="AJ281" s="31">
        <f>AG285</f>
        <v>0</v>
      </c>
      <c r="AK281" s="31"/>
      <c r="AL281" s="214" t="s">
        <v>100</v>
      </c>
      <c r="AM281" s="214" t="s">
        <v>100</v>
      </c>
      <c r="AN281" s="214" t="s">
        <v>100</v>
      </c>
      <c r="AO281" s="214" t="s">
        <v>101</v>
      </c>
      <c r="AP281" s="214" t="s">
        <v>102</v>
      </c>
      <c r="AQ281" s="214" t="s">
        <v>103</v>
      </c>
      <c r="AT281" s="17"/>
      <c r="AU281" s="16"/>
    </row>
    <row r="282" spans="2:47" x14ac:dyDescent="0.2">
      <c r="B282" s="112"/>
      <c r="C282" s="228" t="s">
        <v>104</v>
      </c>
      <c r="D282" s="257" t="s">
        <v>105</v>
      </c>
      <c r="E282" s="257" t="s">
        <v>106</v>
      </c>
      <c r="F282" s="254" t="s">
        <v>107</v>
      </c>
      <c r="G282" s="59" t="s">
        <v>108</v>
      </c>
      <c r="H282" s="246" t="s">
        <v>109</v>
      </c>
      <c r="I282" s="61" t="s">
        <v>110</v>
      </c>
      <c r="J282" s="61"/>
      <c r="K282" s="79"/>
      <c r="L282" s="63" t="s">
        <v>111</v>
      </c>
      <c r="M282" s="79"/>
      <c r="N282" s="63" t="s">
        <v>111</v>
      </c>
      <c r="O282" s="79"/>
      <c r="P282" s="64" t="s">
        <v>112</v>
      </c>
      <c r="Q282" s="79"/>
      <c r="R282" s="64" t="s">
        <v>112</v>
      </c>
      <c r="S282" s="79"/>
      <c r="T282" s="64" t="s">
        <v>111</v>
      </c>
      <c r="U282" s="79"/>
      <c r="V282" s="61" t="s">
        <v>112</v>
      </c>
      <c r="W282" s="79"/>
      <c r="X282" s="63" t="s">
        <v>112</v>
      </c>
      <c r="Y282" s="79"/>
      <c r="Z282" s="64" t="s">
        <v>111</v>
      </c>
      <c r="AA282" s="79"/>
      <c r="AB282" s="240" t="s">
        <v>111</v>
      </c>
      <c r="AC282" s="61" t="s">
        <v>111</v>
      </c>
      <c r="AD282" s="66" t="s">
        <v>113</v>
      </c>
      <c r="AE282" s="64"/>
      <c r="AF282" s="113"/>
      <c r="AG282" s="128" t="s">
        <v>114</v>
      </c>
      <c r="AJ282" s="31">
        <f>AG285</f>
        <v>0</v>
      </c>
      <c r="AK282" s="31"/>
      <c r="AL282" s="215" t="s">
        <v>96</v>
      </c>
      <c r="AM282" s="215" t="s">
        <v>97</v>
      </c>
      <c r="AN282" s="215" t="s">
        <v>115</v>
      </c>
      <c r="AO282" s="216" t="s">
        <v>115</v>
      </c>
      <c r="AP282" s="216" t="s">
        <v>115</v>
      </c>
      <c r="AQ282" s="216" t="s">
        <v>115</v>
      </c>
      <c r="AT282" s="17"/>
      <c r="AU282" s="16"/>
    </row>
    <row r="283" spans="2:47" x14ac:dyDescent="0.2">
      <c r="B283" s="112"/>
      <c r="C283" s="229"/>
      <c r="D283" s="68"/>
      <c r="E283" s="68"/>
      <c r="F283" s="249" t="s">
        <v>117</v>
      </c>
      <c r="G283" s="261"/>
      <c r="H283" s="140"/>
      <c r="I283" s="73"/>
      <c r="J283" s="73"/>
      <c r="K283" s="132">
        <f>INT(IF(J283="E",(IF((AND(I283&gt;10.99)*(I283&lt;14.21)),(14.3-I283)/0.1*10,(IF((AND(I283&gt;6)*(I283&lt;11.01)),(12.65-I283)/0.05*10,0))))+50,(IF((AND(I283&gt;10.99)*(I283&lt;14.21)),(14.3-I283)/0.1*10,(IF((AND(I283&gt;6)*(I283&lt;11.01)),(12.65-I283)/0.05*10,0))))))</f>
        <v>0</v>
      </c>
      <c r="L283" s="73"/>
      <c r="M283" s="132">
        <f>INT(IF(L283&lt;1,0,(L283-0.945)/0.055)*10)</f>
        <v>0</v>
      </c>
      <c r="N283" s="76"/>
      <c r="O283" s="132">
        <f>INT(IF(N283&lt;3,0,(N283-2.85)/0.15)*10)</f>
        <v>0</v>
      </c>
      <c r="P283" s="71"/>
      <c r="Q283" s="132">
        <f>INT(IF(P283&lt;5,0,(P283-4)/1)*10)</f>
        <v>0</v>
      </c>
      <c r="R283" s="72"/>
      <c r="S283" s="221">
        <f>INT(IF(R283&lt;30,0,(R283-27)/3)*10)</f>
        <v>0</v>
      </c>
      <c r="T283" s="73"/>
      <c r="U283" s="132">
        <f>INT(IF(T283&lt;2.2,0,(T283-2.135)/0.065)*10)</f>
        <v>0</v>
      </c>
      <c r="V283" s="72"/>
      <c r="W283" s="132">
        <f>INT(IF(V283&lt;5,0,(V283-4.3)/0.7)*10)</f>
        <v>0</v>
      </c>
      <c r="X283" s="59"/>
      <c r="Y283" s="132">
        <f>INT(IF(X283&lt;10,0,(X283-9)/1)*10)</f>
        <v>0</v>
      </c>
      <c r="Z283" s="73"/>
      <c r="AA283" s="132">
        <f>INT(IF(Z283&lt;5,0,(Z283-4.25)/0.75)*10)</f>
        <v>0</v>
      </c>
      <c r="AB283" s="238"/>
      <c r="AC283" s="71"/>
      <c r="AD283" s="74"/>
      <c r="AE283" s="200">
        <f>IF(AF283="ANO",(MAX(AL283:AN283)),0)</f>
        <v>0</v>
      </c>
      <c r="AF283" s="205" t="str">
        <f>IF(AND(ISNUMBER(AB283))*((ISNUMBER(AC283)))*(((ISNUMBER(AD283)))),"NE",IF(AND(ISNUMBER(AB283))*((ISNUMBER(AC283))),"NE",IF(AND(ISNUMBER(AB283))*((ISNUMBER(AD283))),"NE",IF(AND(ISNUMBER(AC283))*((ISNUMBER(AD283))),"NE",IF(AND(AB283="")*((AC283=""))*(((AD283=""))),"NE","ANO")))))</f>
        <v>NE</v>
      </c>
      <c r="AG283" s="130">
        <f>SUM(K283+M283+O283+Q283+S283+U283+W283+Y283+AA283+AE283)</f>
        <v>0</v>
      </c>
      <c r="AJ283" s="39">
        <f>AG285</f>
        <v>0</v>
      </c>
      <c r="AK283" s="39"/>
      <c r="AL283" s="195">
        <f>INT(IF(AB283&lt;25,0,(AB283-23.5)/1.5)*10)</f>
        <v>0</v>
      </c>
      <c r="AM283" s="195">
        <f>INT(IF(AC283&lt;120,0,(AC283-117.6)/2.4)*10)</f>
        <v>0</v>
      </c>
      <c r="AN283" s="195">
        <f>INT(IF(AO283&gt;=441,0,(442.5-AO283)/2.5)*10)</f>
        <v>0</v>
      </c>
      <c r="AO283" s="217" t="str">
        <f>IF(AND(AP283=0,AQ283=0),"",AP283*60+AQ283)</f>
        <v/>
      </c>
      <c r="AP283" s="217">
        <f>HOUR(AD283)</f>
        <v>0</v>
      </c>
      <c r="AQ283" s="217">
        <f>MINUTE(AD283)</f>
        <v>0</v>
      </c>
      <c r="AT283" s="151">
        <f>D281</f>
        <v>0</v>
      </c>
      <c r="AU283" s="150" t="str">
        <f>IF(A283="A","QD","")</f>
        <v/>
      </c>
    </row>
    <row r="284" spans="2:47" x14ac:dyDescent="0.2">
      <c r="B284" s="112"/>
      <c r="C284" s="229"/>
      <c r="D284" s="75"/>
      <c r="E284" s="75"/>
      <c r="F284" s="250" t="s">
        <v>118</v>
      </c>
      <c r="G284" s="261"/>
      <c r="H284" s="281">
        <f>SUM(G284-G283)</f>
        <v>0</v>
      </c>
      <c r="I284" s="69"/>
      <c r="J284" s="69"/>
      <c r="K284" s="132">
        <f>INT(IF(J284="E",(IF((AND(I284&gt;10.99)*(I284&lt;14.21)),(14.3-I284)/0.1*10,(IF((AND(I284&gt;6)*(I284&lt;11.01)),(12.65-I284)/0.05*10,0))))+50,(IF((AND(I284&gt;10.99)*(I284&lt;14.21)),(14.3-I284)/0.1*10,(IF((AND(I284&gt;6)*(I284&lt;11.01)),(12.65-I284)/0.05*10,0))))))</f>
        <v>0</v>
      </c>
      <c r="L284" s="69"/>
      <c r="M284" s="132">
        <f>INT(IF(L284&lt;1,0,(L284-0.945)/0.055)*10)</f>
        <v>0</v>
      </c>
      <c r="N284" s="70"/>
      <c r="O284" s="132">
        <f>INT(IF(N284&lt;3,0,(N284-2.85)/0.15)*10)</f>
        <v>0</v>
      </c>
      <c r="P284" s="71"/>
      <c r="Q284" s="132">
        <f>INT(IF(P284&lt;5,0,(P284-4)/1)*10)</f>
        <v>0</v>
      </c>
      <c r="R284" s="72"/>
      <c r="S284" s="221">
        <f>INT(IF(R284&lt;30,0,(R284-27)/3)*10)</f>
        <v>0</v>
      </c>
      <c r="T284" s="69"/>
      <c r="U284" s="132">
        <f>INT(IF(T284&lt;2.2,0,(T284-2.135)/0.065)*10)</f>
        <v>0</v>
      </c>
      <c r="V284" s="72"/>
      <c r="W284" s="132">
        <f>INT(IF(V284&lt;5,0,(V284-4.3)/0.7)*10)</f>
        <v>0</v>
      </c>
      <c r="X284" s="59"/>
      <c r="Y284" s="132">
        <f>INT(IF(X284&lt;10,0,(X284-9)/1)*10)</f>
        <v>0</v>
      </c>
      <c r="Z284" s="73"/>
      <c r="AA284" s="132">
        <f>INT(IF(Z284&lt;5,0,(Z284-4.25)/0.75)*10)</f>
        <v>0</v>
      </c>
      <c r="AB284" s="238"/>
      <c r="AC284" s="71"/>
      <c r="AD284" s="87"/>
      <c r="AE284" s="200">
        <f>IF(AF284="ANO",(MAX(AL284:AN284)),0)</f>
        <v>0</v>
      </c>
      <c r="AF284" s="205" t="str">
        <f>IF(AND(ISNUMBER(AB284))*((ISNUMBER(AC284)))*(((ISNUMBER(AD284)))),"NE",IF(AND(ISNUMBER(AB284))*((ISNUMBER(AC284))),"NE",IF(AND(ISNUMBER(AB284))*((ISNUMBER(AD284))),"NE",IF(AND(ISNUMBER(AC284))*((ISNUMBER(AD284))),"NE",IF(AND(AB284="")*((AC284=""))*(((AD284=""))),"NE","ANO")))))</f>
        <v>NE</v>
      </c>
      <c r="AG284" s="131">
        <f>SUM(K284+M284+O284+Q284+S284+U284+W284+Y284+AA284+AE284)</f>
        <v>0</v>
      </c>
      <c r="AJ284" s="39">
        <f>AG285</f>
        <v>0</v>
      </c>
      <c r="AK284" s="39"/>
      <c r="AL284" s="195">
        <f>INT(IF(AB284&lt;25,0,(AB284-23.5)/1.5)*10)</f>
        <v>0</v>
      </c>
      <c r="AM284" s="195">
        <f>INT(IF(AC284&lt;120,0,(AC284-117.6)/2.4)*10)</f>
        <v>0</v>
      </c>
      <c r="AN284" s="195">
        <f>INT(IF(AO284&gt;=441,0,(442.5-AO284)/2.5)*10)</f>
        <v>0</v>
      </c>
      <c r="AO284" s="217" t="str">
        <f>IF(AND(AP284=0,AQ284=0),"",AP284*60+AQ284)</f>
        <v/>
      </c>
      <c r="AP284" s="217">
        <f>HOUR(AD284)</f>
        <v>0</v>
      </c>
      <c r="AQ284" s="217">
        <f>MINUTE(AD284)</f>
        <v>0</v>
      </c>
      <c r="AT284" s="151">
        <f>D281</f>
        <v>0</v>
      </c>
      <c r="AU284" s="150" t="str">
        <f>IF(A284="A","QD","")</f>
        <v/>
      </c>
    </row>
    <row r="285" spans="2:47" ht="13.5" thickBot="1" x14ac:dyDescent="0.25">
      <c r="B285" s="112"/>
      <c r="C285" s="230"/>
      <c r="D285" s="77"/>
      <c r="E285" s="77"/>
      <c r="F285" s="253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80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155" t="s">
        <v>119</v>
      </c>
      <c r="AF285" s="156"/>
      <c r="AG285" s="157">
        <f>SUM(AG283:AG284)</f>
        <v>0</v>
      </c>
      <c r="AJ285" s="30">
        <f>AG285</f>
        <v>0</v>
      </c>
      <c r="AK285" s="30"/>
      <c r="AL285" s="30"/>
      <c r="AM285" s="30"/>
      <c r="AN285" s="30"/>
      <c r="AP285" s="15"/>
      <c r="AQ285" s="18"/>
    </row>
  </sheetData>
  <sheetProtection formatCells="0" deleteRows="0" sort="0"/>
  <sortState ref="C11:AV273">
    <sortCondition descending="1" ref="AJ11:AJ273"/>
  </sortState>
  <mergeCells count="14">
    <mergeCell ref="Z1:AG1"/>
    <mergeCell ref="G1:Y1"/>
    <mergeCell ref="G3:O3"/>
    <mergeCell ref="AE2:AG2"/>
    <mergeCell ref="AD3:AG3"/>
    <mergeCell ref="J8:AG8"/>
    <mergeCell ref="T3:W3"/>
    <mergeCell ref="R3:S3"/>
    <mergeCell ref="C5:G5"/>
    <mergeCell ref="Z3:AA3"/>
    <mergeCell ref="I5:AG5"/>
    <mergeCell ref="I6:AG6"/>
    <mergeCell ref="C3:D3"/>
    <mergeCell ref="E3:F3"/>
  </mergeCells>
  <phoneticPr fontId="0" type="noConversion"/>
  <dataValidations disablePrompts="1" count="1">
    <dataValidation allowBlank="1" showInputMessage="1" showErrorMessage="1" error="sem nepiš" sqref="S283:S284 S13:S14 S19:S20 S25:S26 S31:S32 S37:S38 S43:S44 S49:S50 S55:S56 S61:S62 S67:S68 S73:S74 S79:S80 S85:S86 S91:S92 S97:S98 S103:S104 S109:S110 S115:S116 S121:S122 S127:S128 S133:S134 S139:S140 S145:S146 S151:S152 S157:S158 S163:S164 S169:S170 S175:S176 S181:S182 S187:S188 S193:S194 S199:S200 S205:S206 S211:S212 S217:S218 S223:S224 S229:S230 S235:S236 S241:S242 S247:S248 S253:S254 S259:S260 S265:S266 S271:S272 S277:S278"/>
  </dataValidations>
  <pageMargins left="0" right="0" top="0.23622047244094491" bottom="0.11811023622047245" header="0.27559055118110237" footer="0.47244094488188981"/>
  <pageSetup paperSize="9" scale="87" orientation="landscape" horizontalDpi="360" verticalDpi="360" r:id="rId1"/>
  <headerFooter alignWithMargins="0"/>
  <rowBreaks count="6" manualBreakCount="6">
    <brk id="40" max="16383" man="1"/>
    <brk id="88" max="16383" man="1"/>
    <brk id="136" max="16383" man="1"/>
    <brk id="184" max="16383" man="1"/>
    <brk id="232" max="16383" man="1"/>
    <brk id="2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W50"/>
  <sheetViews>
    <sheetView workbookViewId="0">
      <pane ySplit="9" topLeftCell="A10" activePane="bottomLeft" state="frozen"/>
      <selection pane="bottomLeft" activeCell="AG45" sqref="AG45"/>
    </sheetView>
  </sheetViews>
  <sheetFormatPr defaultColWidth="9.140625" defaultRowHeight="12.75" x14ac:dyDescent="0.2"/>
  <cols>
    <col min="1" max="1" width="4.140625" style="10" customWidth="1"/>
    <col min="2" max="2" width="3.28515625" style="24" customWidth="1"/>
    <col min="3" max="3" width="13" style="24" customWidth="1"/>
    <col min="4" max="4" width="14.7109375" style="24" customWidth="1"/>
    <col min="5" max="5" width="4.5703125" style="44" customWidth="1"/>
    <col min="6" max="6" width="4.85546875" style="43" customWidth="1"/>
    <col min="7" max="7" width="4" style="43" customWidth="1"/>
    <col min="8" max="8" width="16.85546875" style="162" customWidth="1"/>
    <col min="9" max="9" width="3.42578125" style="189" hidden="1" customWidth="1"/>
    <col min="10" max="10" width="4.7109375" style="45" hidden="1" customWidth="1"/>
    <col min="11" max="11" width="4.5703125" style="46" hidden="1" customWidth="1"/>
    <col min="12" max="12" width="4.42578125" style="44" hidden="1" customWidth="1"/>
    <col min="13" max="13" width="4.140625" style="46" hidden="1" customWidth="1"/>
    <col min="14" max="14" width="5.42578125" style="44" customWidth="1"/>
    <col min="15" max="15" width="4.140625" style="46" customWidth="1"/>
    <col min="16" max="16" width="4.7109375" style="46" hidden="1" customWidth="1"/>
    <col min="17" max="17" width="4.28515625" style="46" hidden="1" customWidth="1"/>
    <col min="18" max="18" width="4.5703125" style="46" customWidth="1"/>
    <col min="19" max="19" width="5" style="46" customWidth="1"/>
    <col min="20" max="20" width="4.85546875" style="46" customWidth="1"/>
    <col min="21" max="21" width="4.5703125" style="46" customWidth="1"/>
    <col min="22" max="22" width="5.28515625" style="45" hidden="1" customWidth="1"/>
    <col min="23" max="23" width="4.28515625" style="46" hidden="1" customWidth="1"/>
    <col min="24" max="24" width="4.5703125" style="44" customWidth="1"/>
    <col min="25" max="25" width="4.140625" style="46" customWidth="1"/>
    <col min="26" max="26" width="6" style="47" hidden="1" customWidth="1"/>
    <col min="27" max="28" width="4.5703125" style="47" hidden="1" customWidth="1"/>
    <col min="29" max="29" width="4.85546875" style="45" customWidth="1"/>
    <col min="30" max="30" width="5.28515625" style="45" hidden="1" customWidth="1"/>
    <col min="31" max="31" width="5.42578125" style="46" customWidth="1"/>
    <col min="32" max="32" width="1.85546875" style="48" hidden="1" customWidth="1"/>
    <col min="33" max="33" width="6.28515625" style="49" customWidth="1"/>
    <col min="34" max="34" width="9.28515625" style="38" customWidth="1"/>
    <col min="35" max="35" width="3.28515625" style="24" customWidth="1"/>
    <col min="36" max="36" width="5.5703125" style="24" customWidth="1"/>
    <col min="37" max="39" width="4.140625" style="42" customWidth="1"/>
    <col min="40" max="40" width="4.5703125" style="43" customWidth="1"/>
    <col min="41" max="41" width="7.7109375" style="42" customWidth="1"/>
    <col min="42" max="42" width="6.42578125" style="42" customWidth="1"/>
    <col min="43" max="44" width="6.28515625" style="42" customWidth="1"/>
    <col min="45" max="46" width="9.140625" style="42"/>
    <col min="47" max="16384" width="9.140625" style="24"/>
  </cols>
  <sheetData>
    <row r="1" spans="1:49" s="26" customFormat="1" ht="25.5" customHeight="1" x14ac:dyDescent="0.3">
      <c r="A1" s="11"/>
      <c r="C1" s="401" t="s">
        <v>267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27"/>
      <c r="AJ1" s="27"/>
      <c r="AK1" s="28"/>
      <c r="AL1" s="28"/>
      <c r="AM1" s="28"/>
      <c r="AN1" s="29"/>
      <c r="AO1" s="28"/>
      <c r="AP1" s="28"/>
      <c r="AQ1" s="28"/>
      <c r="AR1" s="28"/>
      <c r="AS1" s="28"/>
      <c r="AT1" s="28"/>
      <c r="AU1" s="27"/>
      <c r="AV1" s="27"/>
      <c r="AW1" s="27"/>
    </row>
    <row r="2" spans="1:49" s="26" customFormat="1" ht="12" customHeight="1" x14ac:dyDescent="0.3">
      <c r="A2" s="90"/>
      <c r="B2" s="91"/>
      <c r="C2" s="92"/>
      <c r="D2" s="92"/>
      <c r="E2" s="141"/>
      <c r="F2" s="141"/>
      <c r="G2" s="141"/>
      <c r="H2" s="94"/>
      <c r="I2" s="14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27"/>
      <c r="AJ2" s="27"/>
      <c r="AK2" s="28"/>
      <c r="AL2" s="28"/>
      <c r="AM2" s="28"/>
      <c r="AN2" s="29"/>
      <c r="AO2" s="28"/>
      <c r="AP2" s="28"/>
      <c r="AQ2" s="28"/>
      <c r="AR2" s="28"/>
      <c r="AS2" s="28"/>
      <c r="AT2" s="28"/>
      <c r="AU2" s="27"/>
      <c r="AV2" s="27"/>
      <c r="AW2" s="27"/>
    </row>
    <row r="3" spans="1:49" s="26" customFormat="1" ht="14.25" customHeight="1" x14ac:dyDescent="0.3">
      <c r="A3" s="90"/>
      <c r="B3" s="91"/>
      <c r="C3" s="93" t="s">
        <v>77</v>
      </c>
      <c r="D3" s="402">
        <f>('Rodinne tymy'!G3)</f>
        <v>0</v>
      </c>
      <c r="E3" s="397"/>
      <c r="F3" s="397"/>
      <c r="G3" s="397"/>
      <c r="H3" s="397"/>
      <c r="I3" s="397"/>
      <c r="J3" s="397"/>
      <c r="K3" s="397"/>
      <c r="L3" s="397"/>
      <c r="M3" s="397"/>
      <c r="N3" s="398"/>
      <c r="O3" s="96"/>
      <c r="P3" s="97"/>
      <c r="Q3" s="148"/>
      <c r="R3" s="402" t="s">
        <v>79</v>
      </c>
      <c r="S3" s="398"/>
      <c r="T3" s="403">
        <f>('Rodinne tymy'!T3)</f>
        <v>0</v>
      </c>
      <c r="U3" s="397"/>
      <c r="V3" s="397"/>
      <c r="W3" s="398"/>
      <c r="X3" s="94"/>
      <c r="Y3" s="402" t="str">
        <f>('Rodinne tymy'!AC3)</f>
        <v>okres</v>
      </c>
      <c r="Z3" s="397"/>
      <c r="AA3" s="397"/>
      <c r="AB3" s="397"/>
      <c r="AC3" s="398"/>
      <c r="AD3" s="402">
        <f>('Rodinne tymy'!AD3)</f>
        <v>0</v>
      </c>
      <c r="AE3" s="397"/>
      <c r="AF3" s="397"/>
      <c r="AG3" s="398"/>
      <c r="AH3" s="27"/>
      <c r="AJ3" s="27"/>
      <c r="AK3" s="28"/>
      <c r="AL3" s="28"/>
      <c r="AM3" s="28"/>
      <c r="AN3" s="29"/>
      <c r="AO3" s="28"/>
      <c r="AP3" s="28"/>
      <c r="AQ3" s="28"/>
      <c r="AR3" s="28"/>
      <c r="AS3" s="28"/>
      <c r="AT3" s="28"/>
      <c r="AU3" s="27"/>
      <c r="AV3" s="27"/>
      <c r="AW3" s="27"/>
    </row>
    <row r="4" spans="1:49" s="26" customFormat="1" ht="14.25" customHeight="1" x14ac:dyDescent="0.3">
      <c r="A4" s="90"/>
      <c r="B4" s="91"/>
      <c r="C4" s="94"/>
      <c r="D4" s="94"/>
      <c r="E4" s="141"/>
      <c r="F4" s="141"/>
      <c r="G4" s="141"/>
      <c r="H4" s="94"/>
      <c r="I4" s="141"/>
      <c r="J4" s="60"/>
      <c r="K4" s="60"/>
      <c r="L4" s="60"/>
      <c r="M4" s="60"/>
      <c r="N4" s="60"/>
      <c r="O4" s="60"/>
      <c r="P4" s="149"/>
      <c r="Q4" s="149"/>
      <c r="R4" s="149"/>
      <c r="S4" s="149"/>
      <c r="T4" s="149"/>
      <c r="U4" s="149"/>
      <c r="V4" s="149"/>
      <c r="W4" s="149"/>
      <c r="X4" s="94"/>
      <c r="Y4" s="183"/>
      <c r="Z4" s="149"/>
      <c r="AA4" s="149"/>
      <c r="AB4" s="149"/>
      <c r="AC4" s="149"/>
      <c r="AD4" s="149"/>
      <c r="AE4" s="149"/>
      <c r="AF4" s="149"/>
      <c r="AG4" s="184"/>
      <c r="AH4" s="27"/>
      <c r="AJ4" s="27"/>
      <c r="AK4" s="28"/>
      <c r="AL4" s="28"/>
      <c r="AM4" s="28"/>
      <c r="AN4" s="29"/>
      <c r="AO4" s="28"/>
      <c r="AP4" s="28"/>
      <c r="AQ4" s="28"/>
      <c r="AR4" s="28"/>
      <c r="AS4" s="28"/>
      <c r="AT4" s="28"/>
      <c r="AU4" s="27"/>
      <c r="AV4" s="27"/>
      <c r="AW4" s="27"/>
    </row>
    <row r="5" spans="1:49" s="26" customFormat="1" ht="9.9499999999999993" customHeight="1" x14ac:dyDescent="0.3">
      <c r="A5" s="90"/>
      <c r="B5" s="91"/>
      <c r="C5" s="400" t="s">
        <v>223</v>
      </c>
      <c r="D5" s="397"/>
      <c r="E5" s="397"/>
      <c r="F5" s="397"/>
      <c r="G5" s="397"/>
      <c r="H5" s="398"/>
      <c r="I5" s="186"/>
      <c r="J5" s="396" t="s">
        <v>82</v>
      </c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8"/>
      <c r="AH5" s="27"/>
      <c r="AJ5" s="27"/>
      <c r="AK5" s="28"/>
      <c r="AL5" s="28"/>
      <c r="AM5" s="28"/>
      <c r="AN5" s="29"/>
      <c r="AO5" s="28"/>
      <c r="AP5" s="28"/>
      <c r="AQ5" s="28"/>
      <c r="AR5" s="28"/>
      <c r="AS5" s="28"/>
      <c r="AT5" s="28"/>
      <c r="AU5" s="27"/>
      <c r="AV5" s="27"/>
      <c r="AW5" s="27"/>
    </row>
    <row r="6" spans="1:49" s="26" customFormat="1" ht="9.9499999999999993" customHeight="1" x14ac:dyDescent="0.3">
      <c r="A6" s="90"/>
      <c r="B6" s="91"/>
      <c r="C6" s="60"/>
      <c r="D6" s="60"/>
      <c r="E6" s="60"/>
      <c r="F6" s="60"/>
      <c r="G6" s="60"/>
      <c r="H6" s="96"/>
      <c r="I6" s="186"/>
      <c r="J6" s="399" t="s">
        <v>224</v>
      </c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8"/>
      <c r="AH6" s="27"/>
      <c r="AJ6" s="27"/>
      <c r="AK6" s="28"/>
      <c r="AL6" s="28"/>
      <c r="AM6" s="28"/>
      <c r="AN6" s="29"/>
      <c r="AO6" s="28"/>
      <c r="AP6" s="28"/>
      <c r="AQ6" s="28"/>
      <c r="AR6" s="28"/>
      <c r="AS6" s="28"/>
      <c r="AT6" s="28"/>
      <c r="AU6" s="27"/>
      <c r="AV6" s="27"/>
      <c r="AW6" s="27"/>
    </row>
    <row r="7" spans="1:49" s="26" customFormat="1" ht="14.25" customHeight="1" x14ac:dyDescent="0.3">
      <c r="A7" s="90"/>
      <c r="B7" s="91"/>
      <c r="C7" s="95"/>
      <c r="D7" s="95"/>
      <c r="E7" s="95"/>
      <c r="F7" s="95"/>
      <c r="G7" s="95"/>
      <c r="H7" s="160"/>
      <c r="I7" s="95"/>
      <c r="J7" s="95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27"/>
      <c r="AJ7" s="27"/>
      <c r="AK7" s="28"/>
      <c r="AL7" s="28"/>
      <c r="AM7" s="28"/>
      <c r="AN7" s="29"/>
      <c r="AO7" s="28"/>
      <c r="AP7" s="28"/>
      <c r="AQ7" s="28"/>
      <c r="AR7" s="28"/>
      <c r="AS7" s="28"/>
      <c r="AT7" s="28"/>
      <c r="AU7" s="27"/>
      <c r="AV7" s="27"/>
      <c r="AW7" s="27"/>
    </row>
    <row r="8" spans="1:49" x14ac:dyDescent="0.2">
      <c r="A8" s="90"/>
      <c r="B8" s="63" t="s">
        <v>104</v>
      </c>
      <c r="C8" s="88" t="s">
        <v>225</v>
      </c>
      <c r="D8" s="88" t="s">
        <v>226</v>
      </c>
      <c r="E8" s="274" t="s">
        <v>227</v>
      </c>
      <c r="F8" s="159" t="s">
        <v>108</v>
      </c>
      <c r="G8" s="158" t="s">
        <v>228</v>
      </c>
      <c r="H8" s="161" t="s">
        <v>229</v>
      </c>
      <c r="I8" s="63"/>
      <c r="J8" s="61" t="s">
        <v>86</v>
      </c>
      <c r="K8" s="62" t="s">
        <v>87</v>
      </c>
      <c r="L8" s="63" t="s">
        <v>88</v>
      </c>
      <c r="M8" s="62" t="s">
        <v>87</v>
      </c>
      <c r="N8" s="63" t="s">
        <v>89</v>
      </c>
      <c r="O8" s="62" t="s">
        <v>87</v>
      </c>
      <c r="P8" s="64" t="s">
        <v>90</v>
      </c>
      <c r="Q8" s="62" t="s">
        <v>87</v>
      </c>
      <c r="R8" s="65" t="s">
        <v>91</v>
      </c>
      <c r="S8" s="62" t="s">
        <v>124</v>
      </c>
      <c r="T8" s="64" t="s">
        <v>92</v>
      </c>
      <c r="U8" s="62" t="s">
        <v>87</v>
      </c>
      <c r="V8" s="61" t="s">
        <v>93</v>
      </c>
      <c r="W8" s="62" t="s">
        <v>87</v>
      </c>
      <c r="X8" s="63" t="s">
        <v>94</v>
      </c>
      <c r="Y8" s="62" t="s">
        <v>87</v>
      </c>
      <c r="Z8" s="64" t="s">
        <v>95</v>
      </c>
      <c r="AA8" s="62" t="s">
        <v>87</v>
      </c>
      <c r="AB8" s="65" t="s">
        <v>96</v>
      </c>
      <c r="AC8" s="61" t="s">
        <v>97</v>
      </c>
      <c r="AD8" s="61" t="s">
        <v>98</v>
      </c>
      <c r="AE8" s="62" t="s">
        <v>87</v>
      </c>
      <c r="AF8" s="99"/>
      <c r="AG8" s="63" t="s">
        <v>99</v>
      </c>
      <c r="AH8" s="30"/>
      <c r="AJ8" s="31"/>
      <c r="AK8" s="32"/>
      <c r="AL8" s="33"/>
      <c r="AM8" s="34"/>
      <c r="AN8" s="35"/>
      <c r="AO8" s="35"/>
      <c r="AP8" s="36"/>
      <c r="AQ8" s="37"/>
      <c r="AR8" s="36"/>
      <c r="AS8" s="33"/>
      <c r="AT8" s="33"/>
      <c r="AU8" s="38"/>
      <c r="AV8" s="38"/>
      <c r="AW8" s="38"/>
    </row>
    <row r="9" spans="1:49" x14ac:dyDescent="0.2">
      <c r="A9" s="90"/>
      <c r="B9" s="63"/>
      <c r="C9" s="88"/>
      <c r="D9" s="88"/>
      <c r="E9" s="63"/>
      <c r="F9" s="159"/>
      <c r="G9" s="159"/>
      <c r="H9" s="161"/>
      <c r="I9" s="63"/>
      <c r="J9" s="61" t="s">
        <v>110</v>
      </c>
      <c r="K9" s="64"/>
      <c r="L9" s="63" t="s">
        <v>111</v>
      </c>
      <c r="M9" s="62"/>
      <c r="N9" s="63" t="s">
        <v>111</v>
      </c>
      <c r="O9" s="64"/>
      <c r="P9" s="64" t="s">
        <v>112</v>
      </c>
      <c r="Q9" s="64"/>
      <c r="R9" s="64" t="s">
        <v>111</v>
      </c>
      <c r="S9" s="64"/>
      <c r="T9" s="64" t="s">
        <v>111</v>
      </c>
      <c r="U9" s="64"/>
      <c r="V9" s="61" t="s">
        <v>112</v>
      </c>
      <c r="W9" s="64"/>
      <c r="X9" s="63" t="s">
        <v>112</v>
      </c>
      <c r="Y9" s="62"/>
      <c r="Z9" s="64" t="s">
        <v>111</v>
      </c>
      <c r="AA9" s="64"/>
      <c r="AB9" s="64"/>
      <c r="AC9" s="61" t="s">
        <v>111</v>
      </c>
      <c r="AD9" s="66" t="s">
        <v>113</v>
      </c>
      <c r="AE9" s="67"/>
      <c r="AF9" s="100"/>
      <c r="AG9" s="63"/>
      <c r="AH9" s="30"/>
      <c r="AJ9" s="31"/>
      <c r="AK9" s="32"/>
      <c r="AL9" s="33"/>
      <c r="AM9" s="34"/>
      <c r="AN9" s="35"/>
      <c r="AO9" s="35"/>
      <c r="AP9" s="36"/>
      <c r="AQ9" s="37"/>
      <c r="AR9" s="36"/>
      <c r="AS9" s="33"/>
      <c r="AT9" s="33"/>
      <c r="AU9" s="38"/>
      <c r="AV9" s="38"/>
      <c r="AW9" s="38"/>
    </row>
    <row r="10" spans="1:49" x14ac:dyDescent="0.2">
      <c r="A10" s="90" t="s">
        <v>84</v>
      </c>
      <c r="B10" s="101">
        <f>('Rodinne tymy'!C19)</f>
        <v>0</v>
      </c>
      <c r="C10" s="288" t="str">
        <f>('Rodinne tymy'!D19)</f>
        <v>Štěpán</v>
      </c>
      <c r="D10" s="288" t="str">
        <f>('Rodinne tymy'!E19)</f>
        <v>Černý</v>
      </c>
      <c r="E10" s="276" t="str">
        <f>('Rodinne tymy'!F19)</f>
        <v>d</v>
      </c>
      <c r="F10" s="101">
        <f>('Rodinne tymy'!G19)</f>
        <v>0</v>
      </c>
      <c r="G10" s="101">
        <f>('Rodinne tymy'!H19)</f>
        <v>0</v>
      </c>
      <c r="H10" s="185">
        <f>('Rodinne tymy'!AT19)</f>
        <v>0</v>
      </c>
      <c r="I10" s="188" t="str">
        <f>('Rodinne tymy'!AU19)</f>
        <v/>
      </c>
      <c r="J10" s="103">
        <f>('Rodinne tymy'!I19)</f>
        <v>9.6</v>
      </c>
      <c r="K10" s="134">
        <f>('Rodinne tymy'!K19)</f>
        <v>610</v>
      </c>
      <c r="L10" s="104">
        <f>('Rodinne tymy'!L19)</f>
        <v>3.5</v>
      </c>
      <c r="M10" s="134">
        <f>('Rodinne tymy'!M19)</f>
        <v>464</v>
      </c>
      <c r="N10" s="104">
        <f>('Rodinne tymy'!N19)</f>
        <v>0</v>
      </c>
      <c r="O10" s="134">
        <f>('Rodinne tymy'!O19)</f>
        <v>0</v>
      </c>
      <c r="P10" s="101">
        <f>('Rodinne tymy'!P19)</f>
        <v>0</v>
      </c>
      <c r="Q10" s="134">
        <f>('Rodinne tymy'!Q19)</f>
        <v>0</v>
      </c>
      <c r="R10" s="101">
        <f>('Rodinne tymy'!R19)</f>
        <v>0</v>
      </c>
      <c r="S10" s="134">
        <f>('Rodinne tymy'!S19)</f>
        <v>0</v>
      </c>
      <c r="T10" s="104">
        <f>('Rodinne tymy'!T19)</f>
        <v>0</v>
      </c>
      <c r="U10" s="134">
        <f>('Rodinne tymy'!U19)</f>
        <v>0</v>
      </c>
      <c r="V10" s="101">
        <f>('Rodinne tymy'!V19)</f>
        <v>0</v>
      </c>
      <c r="W10" s="134">
        <f>('Rodinne tymy'!W19)</f>
        <v>0</v>
      </c>
      <c r="X10" s="101">
        <f>('Rodinne tymy'!X19)</f>
        <v>0</v>
      </c>
      <c r="Y10" s="134">
        <f>('Rodinne tymy'!Y19)</f>
        <v>0</v>
      </c>
      <c r="Z10" s="104">
        <f>('Rodinne tymy'!Z19)</f>
        <v>32</v>
      </c>
      <c r="AA10" s="134">
        <f>('Rodinne tymy'!AA19)</f>
        <v>370</v>
      </c>
      <c r="AB10" s="105">
        <f>('Rodinne tymy'!AB19)</f>
        <v>0</v>
      </c>
      <c r="AC10" s="105">
        <f>('Rodinne tymy'!AC19)</f>
        <v>0</v>
      </c>
      <c r="AD10" s="106">
        <f>('Rodinne tymy'!AD19)</f>
        <v>0</v>
      </c>
      <c r="AE10" s="135">
        <f>('Rodinne tymy'!AE19)</f>
        <v>0</v>
      </c>
      <c r="AF10" s="136">
        <f t="shared" ref="AF10:AF50" si="0">IF(AND( ISNUMBER(AC10)=NOT(ISNUMBER(AD10)),OR(AND(ISNUMBER(AC10),AC10&gt;=90),AND(ISNUMBER(AD10), AD10&gt;0,AD10&lt;=374))),1,0)</f>
        <v>0</v>
      </c>
      <c r="AG10" s="133">
        <f t="shared" ref="AG10:AG50" si="1">SUM(K10+M10+O10+Q10+S10+U10+W10+Y10+AA10+AE10)</f>
        <v>1444</v>
      </c>
      <c r="AH10" s="30"/>
      <c r="AJ10" s="39"/>
      <c r="AK10" s="40"/>
      <c r="AL10" s="33"/>
      <c r="AM10" s="33"/>
      <c r="AN10" s="152"/>
      <c r="AO10" s="33"/>
      <c r="AP10" s="33"/>
      <c r="AQ10" s="33"/>
      <c r="AR10" s="33"/>
      <c r="AS10" s="33"/>
      <c r="AT10" s="33"/>
      <c r="AU10" s="38"/>
      <c r="AV10" s="38"/>
      <c r="AW10" s="38"/>
    </row>
    <row r="11" spans="1:49" x14ac:dyDescent="0.2">
      <c r="A11" s="90" t="s">
        <v>120</v>
      </c>
      <c r="B11" s="101">
        <f>('Rodinne tymy'!C67)</f>
        <v>0</v>
      </c>
      <c r="C11" s="288" t="str">
        <f>('Rodinne tymy'!D67)</f>
        <v>Karolína</v>
      </c>
      <c r="D11" s="288" t="str">
        <f>('Rodinne tymy'!E67)</f>
        <v>Toupalová</v>
      </c>
      <c r="E11" s="276" t="str">
        <f>('Rodinne tymy'!F67)</f>
        <v>d</v>
      </c>
      <c r="F11" s="101">
        <f>('Rodinne tymy'!G67)</f>
        <v>0</v>
      </c>
      <c r="G11" s="101">
        <f>('Rodinne tymy'!H67)</f>
        <v>0</v>
      </c>
      <c r="H11" s="102">
        <f>('Rodinne tymy'!AT67)</f>
        <v>0</v>
      </c>
      <c r="I11" s="187" t="str">
        <f>('Rodinne tymy'!AU67)</f>
        <v/>
      </c>
      <c r="J11" s="103">
        <f>('Rodinne tymy'!I67)</f>
        <v>11.7</v>
      </c>
      <c r="K11" s="134">
        <f>('Rodinne tymy'!K67)</f>
        <v>260</v>
      </c>
      <c r="L11" s="104">
        <f>('Rodinne tymy'!L67)</f>
        <v>2.8</v>
      </c>
      <c r="M11" s="134">
        <f>('Rodinne tymy'!M67)</f>
        <v>337</v>
      </c>
      <c r="N11" s="104">
        <f>('Rodinne tymy'!N67)</f>
        <v>0</v>
      </c>
      <c r="O11" s="134">
        <f>('Rodinne tymy'!O67)</f>
        <v>0</v>
      </c>
      <c r="P11" s="101">
        <f>('Rodinne tymy'!P67)</f>
        <v>0</v>
      </c>
      <c r="Q11" s="134">
        <f>('Rodinne tymy'!Q67)</f>
        <v>0</v>
      </c>
      <c r="R11" s="101">
        <f>('Rodinne tymy'!R67)</f>
        <v>0</v>
      </c>
      <c r="S11" s="134">
        <f>('Rodinne tymy'!S67)</f>
        <v>0</v>
      </c>
      <c r="T11" s="104">
        <f>('Rodinne tymy'!T67)</f>
        <v>0</v>
      </c>
      <c r="U11" s="134">
        <f>('Rodinne tymy'!U67)</f>
        <v>0</v>
      </c>
      <c r="V11" s="101">
        <f>('Rodinne tymy'!V67)</f>
        <v>0</v>
      </c>
      <c r="W11" s="134">
        <f>('Rodinne tymy'!W67)</f>
        <v>0</v>
      </c>
      <c r="X11" s="101">
        <f>('Rodinne tymy'!X67)</f>
        <v>0</v>
      </c>
      <c r="Y11" s="134">
        <f>('Rodinne tymy'!Y67)</f>
        <v>0</v>
      </c>
      <c r="Z11" s="104">
        <f>('Rodinne tymy'!Z67)</f>
        <v>15.7</v>
      </c>
      <c r="AA11" s="134">
        <f>('Rodinne tymy'!AA67)</f>
        <v>152</v>
      </c>
      <c r="AB11" s="105">
        <f>('Rodinne tymy'!AB67)</f>
        <v>0</v>
      </c>
      <c r="AC11" s="105">
        <f>('Rodinne tymy'!AC67)</f>
        <v>0</v>
      </c>
      <c r="AD11" s="106">
        <f>('Rodinne tymy'!AD67)</f>
        <v>0</v>
      </c>
      <c r="AE11" s="135">
        <f>('Rodinne tymy'!AE67)</f>
        <v>0</v>
      </c>
      <c r="AF11" s="136">
        <f t="shared" si="0"/>
        <v>0</v>
      </c>
      <c r="AG11" s="133">
        <f t="shared" si="1"/>
        <v>749</v>
      </c>
      <c r="AN11" s="152"/>
    </row>
    <row r="12" spans="1:49" x14ac:dyDescent="0.2">
      <c r="A12" s="90" t="s">
        <v>20</v>
      </c>
      <c r="B12" s="101">
        <f>('Rodinne tymy'!C79)</f>
        <v>0</v>
      </c>
      <c r="C12" s="288" t="str">
        <f>('Rodinne tymy'!D79)</f>
        <v>Natálie</v>
      </c>
      <c r="D12" s="288" t="str">
        <f>('Rodinne tymy'!E79)</f>
        <v>Forsterová</v>
      </c>
      <c r="E12" s="276" t="str">
        <f>('Rodinne tymy'!F79)</f>
        <v>d</v>
      </c>
      <c r="F12" s="101">
        <f>('Rodinne tymy'!G79)</f>
        <v>0</v>
      </c>
      <c r="G12" s="101">
        <f>('Rodinne tymy'!H79)</f>
        <v>0</v>
      </c>
      <c r="H12" s="102">
        <f>('Rodinne tymy'!AT79)</f>
        <v>0</v>
      </c>
      <c r="I12" s="187" t="str">
        <f>('Rodinne tymy'!AU79)</f>
        <v/>
      </c>
      <c r="J12" s="103">
        <f>('Rodinne tymy'!I79)</f>
        <v>9.4</v>
      </c>
      <c r="K12" s="134">
        <f>('Rodinne tymy'!K79)</f>
        <v>650</v>
      </c>
      <c r="L12" s="104">
        <f>('Rodinne tymy'!L79)</f>
        <v>3.59</v>
      </c>
      <c r="M12" s="134">
        <f>('Rodinne tymy'!M79)</f>
        <v>480</v>
      </c>
      <c r="N12" s="104">
        <f>('Rodinne tymy'!N79)</f>
        <v>0</v>
      </c>
      <c r="O12" s="134">
        <f>('Rodinne tymy'!O79)</f>
        <v>0</v>
      </c>
      <c r="P12" s="101">
        <f>('Rodinne tymy'!P79)</f>
        <v>0</v>
      </c>
      <c r="Q12" s="134">
        <f>('Rodinne tymy'!Q79)</f>
        <v>0</v>
      </c>
      <c r="R12" s="101">
        <f>('Rodinne tymy'!R79)</f>
        <v>0</v>
      </c>
      <c r="S12" s="134">
        <f>('Rodinne tymy'!S79)</f>
        <v>0</v>
      </c>
      <c r="T12" s="104">
        <f>('Rodinne tymy'!T79)</f>
        <v>0</v>
      </c>
      <c r="U12" s="134">
        <f>('Rodinne tymy'!U79)</f>
        <v>0</v>
      </c>
      <c r="V12" s="101">
        <f>('Rodinne tymy'!V79)</f>
        <v>0</v>
      </c>
      <c r="W12" s="134">
        <f>('Rodinne tymy'!W79)</f>
        <v>0</v>
      </c>
      <c r="X12" s="101">
        <f>('Rodinne tymy'!X79)</f>
        <v>0</v>
      </c>
      <c r="Y12" s="134">
        <f>('Rodinne tymy'!Y79)</f>
        <v>0</v>
      </c>
      <c r="Z12" s="104">
        <f>('Rodinne tymy'!Z79)</f>
        <v>24.8</v>
      </c>
      <c r="AA12" s="134">
        <f>('Rodinne tymy'!AA79)</f>
        <v>274</v>
      </c>
      <c r="AB12" s="105">
        <f>('Rodinne tymy'!AB79)</f>
        <v>0</v>
      </c>
      <c r="AC12" s="105">
        <f>('Rodinne tymy'!AC79)</f>
        <v>0</v>
      </c>
      <c r="AD12" s="106">
        <f>('Rodinne tymy'!AD79)</f>
        <v>0</v>
      </c>
      <c r="AE12" s="135">
        <f>('Rodinne tymy'!AE79)</f>
        <v>0</v>
      </c>
      <c r="AF12" s="136">
        <f t="shared" si="0"/>
        <v>0</v>
      </c>
      <c r="AG12" s="133">
        <f t="shared" si="1"/>
        <v>1404</v>
      </c>
      <c r="AN12" s="152"/>
    </row>
    <row r="13" spans="1:49" x14ac:dyDescent="0.2">
      <c r="A13" s="90" t="s">
        <v>26</v>
      </c>
      <c r="B13" s="101">
        <f>('Rodinne tymy'!C31)</f>
        <v>0</v>
      </c>
      <c r="C13" s="288" t="str">
        <f>('Rodinne tymy'!D31)</f>
        <v>Josef</v>
      </c>
      <c r="D13" s="288" t="str">
        <f>('Rodinne tymy'!E31)</f>
        <v>Lehovec</v>
      </c>
      <c r="E13" s="276" t="str">
        <f>('Rodinne tymy'!F31)</f>
        <v>d</v>
      </c>
      <c r="F13" s="101">
        <f>('Rodinne tymy'!G31)</f>
        <v>0</v>
      </c>
      <c r="G13" s="101">
        <f>('Rodinne tymy'!H31)</f>
        <v>0</v>
      </c>
      <c r="H13" s="102">
        <f>('Rodinne tymy'!AT31)</f>
        <v>0</v>
      </c>
      <c r="I13" s="187" t="str">
        <f>('Rodinne tymy'!AU31)</f>
        <v/>
      </c>
      <c r="J13" s="103">
        <f>('Rodinne tymy'!I31)</f>
        <v>9.8000000000000007</v>
      </c>
      <c r="K13" s="134">
        <f>('Rodinne tymy'!K31)</f>
        <v>570</v>
      </c>
      <c r="L13" s="104">
        <f>('Rodinne tymy'!L31)</f>
        <v>3.55</v>
      </c>
      <c r="M13" s="134">
        <f>('Rodinne tymy'!M31)</f>
        <v>473</v>
      </c>
      <c r="N13" s="104">
        <f>('Rodinne tymy'!N31)</f>
        <v>0</v>
      </c>
      <c r="O13" s="134">
        <f>('Rodinne tymy'!O31)</f>
        <v>0</v>
      </c>
      <c r="P13" s="101">
        <f>('Rodinne tymy'!P31)</f>
        <v>0</v>
      </c>
      <c r="Q13" s="134">
        <f>('Rodinne tymy'!Q31)</f>
        <v>0</v>
      </c>
      <c r="R13" s="101">
        <f>('Rodinne tymy'!R31)</f>
        <v>0</v>
      </c>
      <c r="S13" s="134">
        <f>('Rodinne tymy'!S31)</f>
        <v>0</v>
      </c>
      <c r="T13" s="104">
        <f>('Rodinne tymy'!T31)</f>
        <v>0</v>
      </c>
      <c r="U13" s="134">
        <f>('Rodinne tymy'!U31)</f>
        <v>0</v>
      </c>
      <c r="V13" s="101">
        <f>('Rodinne tymy'!V31)</f>
        <v>0</v>
      </c>
      <c r="W13" s="134">
        <f>('Rodinne tymy'!W31)</f>
        <v>0</v>
      </c>
      <c r="X13" s="101">
        <f>('Rodinne tymy'!X31)</f>
        <v>0</v>
      </c>
      <c r="Y13" s="134">
        <f>('Rodinne tymy'!Y31)</f>
        <v>0</v>
      </c>
      <c r="Z13" s="104">
        <f>('Rodinne tymy'!Z31)</f>
        <v>25.9</v>
      </c>
      <c r="AA13" s="134">
        <f>('Rodinne tymy'!AA31)</f>
        <v>288</v>
      </c>
      <c r="AB13" s="105">
        <f>('Rodinne tymy'!AB31)</f>
        <v>0</v>
      </c>
      <c r="AC13" s="105">
        <f>('Rodinne tymy'!AC31)</f>
        <v>0</v>
      </c>
      <c r="AD13" s="106">
        <f>('Rodinne tymy'!AD31)</f>
        <v>0</v>
      </c>
      <c r="AE13" s="135">
        <f>('Rodinne tymy'!AE31)</f>
        <v>0</v>
      </c>
      <c r="AF13" s="136">
        <f t="shared" si="0"/>
        <v>0</v>
      </c>
      <c r="AG13" s="133">
        <f t="shared" si="1"/>
        <v>1331</v>
      </c>
      <c r="AN13" s="152"/>
    </row>
    <row r="14" spans="1:49" x14ac:dyDescent="0.2">
      <c r="A14" s="90" t="s">
        <v>38</v>
      </c>
      <c r="B14" s="101">
        <f>('Rodinne tymy'!C115)</f>
        <v>0</v>
      </c>
      <c r="C14" s="288" t="str">
        <f>('Rodinne tymy'!D115)</f>
        <v>Jakub</v>
      </c>
      <c r="D14" s="288" t="str">
        <f>('Rodinne tymy'!E115)</f>
        <v>Kašák</v>
      </c>
      <c r="E14" s="276" t="str">
        <f>('Rodinne tymy'!F115)</f>
        <v>d</v>
      </c>
      <c r="F14" s="101">
        <f>('Rodinne tymy'!G115)</f>
        <v>0</v>
      </c>
      <c r="G14" s="101">
        <f>('Rodinne tymy'!H115)</f>
        <v>0</v>
      </c>
      <c r="H14" s="102">
        <f>('Rodinne tymy'!AT115)</f>
        <v>0</v>
      </c>
      <c r="I14" s="187" t="str">
        <f>('Rodinne tymy'!AU115)</f>
        <v/>
      </c>
      <c r="J14" s="107">
        <f>('Rodinne tymy'!I115)</f>
        <v>11.3</v>
      </c>
      <c r="K14" s="134">
        <f>('Rodinne tymy'!K115)</f>
        <v>300</v>
      </c>
      <c r="L14" s="104">
        <f>('Rodinne tymy'!L115)</f>
        <v>2.78</v>
      </c>
      <c r="M14" s="134">
        <f>('Rodinne tymy'!M115)</f>
        <v>333</v>
      </c>
      <c r="N14" s="104">
        <f>('Rodinne tymy'!N115)</f>
        <v>0</v>
      </c>
      <c r="O14" s="134">
        <f>('Rodinne tymy'!O115)</f>
        <v>0</v>
      </c>
      <c r="P14" s="101">
        <f>('Rodinne tymy'!P115)</f>
        <v>0</v>
      </c>
      <c r="Q14" s="134">
        <f>('Rodinne tymy'!Q115)</f>
        <v>0</v>
      </c>
      <c r="R14" s="101">
        <f>('Rodinne tymy'!R115)</f>
        <v>0</v>
      </c>
      <c r="S14" s="134">
        <f>('Rodinne tymy'!S115)</f>
        <v>0</v>
      </c>
      <c r="T14" s="104">
        <f>('Rodinne tymy'!T115)</f>
        <v>0</v>
      </c>
      <c r="U14" s="134">
        <f>('Rodinne tymy'!U115)</f>
        <v>0</v>
      </c>
      <c r="V14" s="101">
        <f>('Rodinne tymy'!V115)</f>
        <v>0</v>
      </c>
      <c r="W14" s="134">
        <f>('Rodinne tymy'!W115)</f>
        <v>0</v>
      </c>
      <c r="X14" s="101">
        <f>('Rodinne tymy'!X115)</f>
        <v>0</v>
      </c>
      <c r="Y14" s="134">
        <f>('Rodinne tymy'!Y115)</f>
        <v>0</v>
      </c>
      <c r="Z14" s="104">
        <f>('Rodinne tymy'!Z115)</f>
        <v>18.7</v>
      </c>
      <c r="AA14" s="134">
        <f>('Rodinne tymy'!AA115)</f>
        <v>192</v>
      </c>
      <c r="AB14" s="101">
        <f>('Rodinne tymy'!AB115)</f>
        <v>0</v>
      </c>
      <c r="AC14" s="101">
        <f>('Rodinne tymy'!AC115)</f>
        <v>0</v>
      </c>
      <c r="AD14" s="106">
        <f>('Rodinne tymy'!AD115)</f>
        <v>0</v>
      </c>
      <c r="AE14" s="134">
        <f>('Rodinne tymy'!AE115)</f>
        <v>0</v>
      </c>
      <c r="AF14" s="136">
        <f t="shared" si="0"/>
        <v>0</v>
      </c>
      <c r="AG14" s="133">
        <f t="shared" si="1"/>
        <v>825</v>
      </c>
      <c r="AN14" s="152"/>
    </row>
    <row r="15" spans="1:49" x14ac:dyDescent="0.2">
      <c r="A15" s="90" t="s">
        <v>42</v>
      </c>
      <c r="B15" s="101">
        <f>('Rodinne tymy'!C49)</f>
        <v>0</v>
      </c>
      <c r="C15" s="288" t="str">
        <f>('Rodinne tymy'!D49)</f>
        <v>Bára</v>
      </c>
      <c r="D15" s="288" t="str">
        <f>('Rodinne tymy'!E49)</f>
        <v>Bezpalcová</v>
      </c>
      <c r="E15" s="276" t="str">
        <f>('Rodinne tymy'!F49)</f>
        <v>d</v>
      </c>
      <c r="F15" s="101">
        <f>('Rodinne tymy'!G49)</f>
        <v>0</v>
      </c>
      <c r="G15" s="101">
        <f>('Rodinne tymy'!H49)</f>
        <v>0</v>
      </c>
      <c r="H15" s="102">
        <f>('Rodinne tymy'!AT49)</f>
        <v>0</v>
      </c>
      <c r="I15" s="187" t="str">
        <f>('Rodinne tymy'!AU49)</f>
        <v/>
      </c>
      <c r="J15" s="103">
        <f>('Rodinne tymy'!I49)</f>
        <v>9.9</v>
      </c>
      <c r="K15" s="134">
        <f>('Rodinne tymy'!K49)</f>
        <v>550</v>
      </c>
      <c r="L15" s="104">
        <f>('Rodinne tymy'!L49)</f>
        <v>3.7</v>
      </c>
      <c r="M15" s="134">
        <f>('Rodinne tymy'!M49)</f>
        <v>500</v>
      </c>
      <c r="N15" s="104">
        <f>('Rodinne tymy'!N49)</f>
        <v>0</v>
      </c>
      <c r="O15" s="134">
        <f>('Rodinne tymy'!O49)</f>
        <v>0</v>
      </c>
      <c r="P15" s="101">
        <f>('Rodinne tymy'!P49)</f>
        <v>0</v>
      </c>
      <c r="Q15" s="134">
        <f>('Rodinne tymy'!Q49)</f>
        <v>0</v>
      </c>
      <c r="R15" s="101">
        <f>('Rodinne tymy'!R49)</f>
        <v>0</v>
      </c>
      <c r="S15" s="134">
        <f>('Rodinne tymy'!S49)</f>
        <v>0</v>
      </c>
      <c r="T15" s="104">
        <f>('Rodinne tymy'!T49)</f>
        <v>0</v>
      </c>
      <c r="U15" s="134">
        <f>('Rodinne tymy'!U49)</f>
        <v>0</v>
      </c>
      <c r="V15" s="101">
        <f>('Rodinne tymy'!V49)</f>
        <v>0</v>
      </c>
      <c r="W15" s="134">
        <f>('Rodinne tymy'!W49)</f>
        <v>0</v>
      </c>
      <c r="X15" s="101">
        <f>('Rodinne tymy'!X49)</f>
        <v>0</v>
      </c>
      <c r="Y15" s="134">
        <f>('Rodinne tymy'!Y49)</f>
        <v>0</v>
      </c>
      <c r="Z15" s="104">
        <f>('Rodinne tymy'!Z49)</f>
        <v>20.8</v>
      </c>
      <c r="AA15" s="134">
        <f>('Rodinne tymy'!AA49)</f>
        <v>220</v>
      </c>
      <c r="AB15" s="105">
        <f>('Rodinne tymy'!AB49)</f>
        <v>0</v>
      </c>
      <c r="AC15" s="105">
        <f>('Rodinne tymy'!AC49)</f>
        <v>0</v>
      </c>
      <c r="AD15" s="106">
        <f>('Rodinne tymy'!AD49)</f>
        <v>0</v>
      </c>
      <c r="AE15" s="135">
        <f>('Rodinne tymy'!AE49)</f>
        <v>0</v>
      </c>
      <c r="AF15" s="136">
        <f t="shared" si="0"/>
        <v>0</v>
      </c>
      <c r="AG15" s="133">
        <f t="shared" si="1"/>
        <v>1270</v>
      </c>
      <c r="AN15" s="152"/>
    </row>
    <row r="16" spans="1:49" x14ac:dyDescent="0.2">
      <c r="A16" s="90" t="s">
        <v>48</v>
      </c>
      <c r="B16" s="101">
        <f>('Rodinne tymy'!C13)</f>
        <v>0</v>
      </c>
      <c r="C16" s="288" t="str">
        <f>('Rodinne tymy'!D13)</f>
        <v>Pavla</v>
      </c>
      <c r="D16" s="288" t="str">
        <f>('Rodinne tymy'!E13)</f>
        <v>Nosková</v>
      </c>
      <c r="E16" s="276" t="str">
        <f>('Rodinne tymy'!F13)</f>
        <v>d</v>
      </c>
      <c r="F16" s="101">
        <f>('Rodinne tymy'!G13)</f>
        <v>0</v>
      </c>
      <c r="G16" s="101">
        <f>('Rodinne tymy'!H13)</f>
        <v>0</v>
      </c>
      <c r="H16" s="102">
        <f>('Rodinne tymy'!AT13)</f>
        <v>0</v>
      </c>
      <c r="I16" s="187" t="str">
        <f>('Rodinne tymy'!AU13)</f>
        <v/>
      </c>
      <c r="J16" s="103">
        <f>('Rodinne tymy'!I13)</f>
        <v>10.4</v>
      </c>
      <c r="K16" s="134">
        <f>('Rodinne tymy'!K13)</f>
        <v>450</v>
      </c>
      <c r="L16" s="104">
        <f>('Rodinne tymy'!L13)</f>
        <v>3.19</v>
      </c>
      <c r="M16" s="134">
        <f>('Rodinne tymy'!M13)</f>
        <v>408</v>
      </c>
      <c r="N16" s="104">
        <f>('Rodinne tymy'!N13)</f>
        <v>0</v>
      </c>
      <c r="O16" s="134">
        <f>('Rodinne tymy'!O13)</f>
        <v>0</v>
      </c>
      <c r="P16" s="101">
        <f>('Rodinne tymy'!P13)</f>
        <v>0</v>
      </c>
      <c r="Q16" s="134">
        <f>('Rodinne tymy'!Q13)</f>
        <v>0</v>
      </c>
      <c r="R16" s="101">
        <f>('Rodinne tymy'!R13)</f>
        <v>0</v>
      </c>
      <c r="S16" s="134">
        <f>('Rodinne tymy'!S13)</f>
        <v>0</v>
      </c>
      <c r="T16" s="104">
        <f>('Rodinne tymy'!T13)</f>
        <v>0</v>
      </c>
      <c r="U16" s="134">
        <f>('Rodinne tymy'!U13)</f>
        <v>0</v>
      </c>
      <c r="V16" s="101">
        <f>('Rodinne tymy'!V13)</f>
        <v>0</v>
      </c>
      <c r="W16" s="134">
        <f>('Rodinne tymy'!W13)</f>
        <v>0</v>
      </c>
      <c r="X16" s="101">
        <f>('Rodinne tymy'!X13)</f>
        <v>0</v>
      </c>
      <c r="Y16" s="134">
        <f>('Rodinne tymy'!Y13)</f>
        <v>0</v>
      </c>
      <c r="Z16" s="104">
        <f>('Rodinne tymy'!Z13)</f>
        <v>22.2</v>
      </c>
      <c r="AA16" s="134">
        <f>('Rodinne tymy'!AA13)</f>
        <v>239</v>
      </c>
      <c r="AB16" s="105">
        <f>('Rodinne tymy'!AB13)</f>
        <v>0</v>
      </c>
      <c r="AC16" s="105">
        <f>('Rodinne tymy'!AC13)</f>
        <v>0</v>
      </c>
      <c r="AD16" s="106">
        <f>('Rodinne tymy'!AD13)</f>
        <v>0</v>
      </c>
      <c r="AE16" s="135">
        <f>('Rodinne tymy'!AE13)</f>
        <v>0</v>
      </c>
      <c r="AF16" s="136">
        <f t="shared" si="0"/>
        <v>0</v>
      </c>
      <c r="AG16" s="133">
        <f t="shared" si="1"/>
        <v>1097</v>
      </c>
      <c r="AN16" s="152"/>
    </row>
    <row r="17" spans="1:40" x14ac:dyDescent="0.2">
      <c r="A17" s="90" t="s">
        <v>55</v>
      </c>
      <c r="B17" s="101">
        <f>('Rodinne tymy'!C25)</f>
        <v>0</v>
      </c>
      <c r="C17" s="288" t="str">
        <f>('Rodinne tymy'!D25)</f>
        <v>Luca</v>
      </c>
      <c r="D17" s="288" t="str">
        <f>('Rodinne tymy'!E25)</f>
        <v>Rychtr</v>
      </c>
      <c r="E17" s="276" t="str">
        <f>('Rodinne tymy'!F25)</f>
        <v>d</v>
      </c>
      <c r="F17" s="101">
        <f>('Rodinne tymy'!G25)</f>
        <v>0</v>
      </c>
      <c r="G17" s="101">
        <f>('Rodinne tymy'!H25)</f>
        <v>0</v>
      </c>
      <c r="H17" s="102">
        <f>('Rodinne tymy'!AT25)</f>
        <v>0</v>
      </c>
      <c r="I17" s="187" t="str">
        <f>('Rodinne tymy'!AU25)</f>
        <v/>
      </c>
      <c r="J17" s="103">
        <f>('Rodinne tymy'!I25)</f>
        <v>10</v>
      </c>
      <c r="K17" s="134">
        <f>('Rodinne tymy'!K25)</f>
        <v>530</v>
      </c>
      <c r="L17" s="104">
        <f>('Rodinne tymy'!L25)</f>
        <v>2.96</v>
      </c>
      <c r="M17" s="134">
        <f>('Rodinne tymy'!M25)</f>
        <v>366</v>
      </c>
      <c r="N17" s="104">
        <f>('Rodinne tymy'!N25)</f>
        <v>0</v>
      </c>
      <c r="O17" s="134">
        <f>('Rodinne tymy'!O25)</f>
        <v>0</v>
      </c>
      <c r="P17" s="101">
        <f>('Rodinne tymy'!P25)</f>
        <v>0</v>
      </c>
      <c r="Q17" s="134">
        <f>('Rodinne tymy'!Q25)</f>
        <v>0</v>
      </c>
      <c r="R17" s="101">
        <f>('Rodinne tymy'!R25)</f>
        <v>0</v>
      </c>
      <c r="S17" s="134">
        <f>('Rodinne tymy'!S25)</f>
        <v>0</v>
      </c>
      <c r="T17" s="104">
        <f>('Rodinne tymy'!T25)</f>
        <v>0</v>
      </c>
      <c r="U17" s="134">
        <f>('Rodinne tymy'!U25)</f>
        <v>0</v>
      </c>
      <c r="V17" s="101">
        <f>('Rodinne tymy'!V25)</f>
        <v>0</v>
      </c>
      <c r="W17" s="134">
        <f>('Rodinne tymy'!W25)</f>
        <v>0</v>
      </c>
      <c r="X17" s="101">
        <f>('Rodinne tymy'!X25)</f>
        <v>0</v>
      </c>
      <c r="Y17" s="134">
        <f>('Rodinne tymy'!Y25)</f>
        <v>0</v>
      </c>
      <c r="Z17" s="104">
        <f>('Rodinne tymy'!Z25)</f>
        <v>17.2</v>
      </c>
      <c r="AA17" s="134">
        <f>('Rodinne tymy'!AA25)</f>
        <v>172</v>
      </c>
      <c r="AB17" s="105">
        <f>('Rodinne tymy'!AB25)</f>
        <v>0</v>
      </c>
      <c r="AC17" s="105">
        <f>('Rodinne tymy'!AC25)</f>
        <v>0</v>
      </c>
      <c r="AD17" s="106">
        <f>('Rodinne tymy'!AD25)</f>
        <v>0</v>
      </c>
      <c r="AE17" s="135">
        <f>('Rodinne tymy'!AE25)</f>
        <v>0</v>
      </c>
      <c r="AF17" s="136">
        <f t="shared" si="0"/>
        <v>0</v>
      </c>
      <c r="AG17" s="133">
        <f t="shared" si="1"/>
        <v>1068</v>
      </c>
      <c r="AN17" s="152"/>
    </row>
    <row r="18" spans="1:40" x14ac:dyDescent="0.2">
      <c r="A18" s="90" t="s">
        <v>63</v>
      </c>
      <c r="B18" s="101">
        <f>('Rodinne tymy'!C241)</f>
        <v>0</v>
      </c>
      <c r="C18" s="288" t="str">
        <f>('Rodinne tymy'!D241)</f>
        <v>Lucie</v>
      </c>
      <c r="D18" s="288" t="str">
        <f>('Rodinne tymy'!E241)</f>
        <v>Kuldová</v>
      </c>
      <c r="E18" s="276" t="str">
        <f>('Rodinne tymy'!F241)</f>
        <v>d</v>
      </c>
      <c r="F18" s="101">
        <f>('Rodinne tymy'!G241)</f>
        <v>0</v>
      </c>
      <c r="G18" s="101">
        <f>('Rodinne tymy'!H241)</f>
        <v>0</v>
      </c>
      <c r="H18" s="102">
        <f>('Rodinne tymy'!AT241)</f>
        <v>0</v>
      </c>
      <c r="I18" s="187" t="str">
        <f>('Rodinne tymy'!AU241)</f>
        <v/>
      </c>
      <c r="J18" s="107">
        <f>('Rodinne tymy'!I241)</f>
        <v>12.2</v>
      </c>
      <c r="K18" s="134">
        <f>('Rodinne tymy'!K241)</f>
        <v>210</v>
      </c>
      <c r="L18" s="104">
        <f>('Rodinne tymy'!L241)</f>
        <v>2.68</v>
      </c>
      <c r="M18" s="134">
        <f>('Rodinne tymy'!M241)</f>
        <v>315</v>
      </c>
      <c r="N18" s="104">
        <f>('Rodinne tymy'!N241)</f>
        <v>0</v>
      </c>
      <c r="O18" s="134">
        <f>('Rodinne tymy'!O241)</f>
        <v>0</v>
      </c>
      <c r="P18" s="101">
        <f>('Rodinne tymy'!P241)</f>
        <v>0</v>
      </c>
      <c r="Q18" s="134">
        <f>('Rodinne tymy'!Q241)</f>
        <v>0</v>
      </c>
      <c r="R18" s="101">
        <f>('Rodinne tymy'!R241)</f>
        <v>0</v>
      </c>
      <c r="S18" s="134">
        <f>('Rodinne tymy'!S241)</f>
        <v>0</v>
      </c>
      <c r="T18" s="104">
        <f>('Rodinne tymy'!T241)</f>
        <v>0</v>
      </c>
      <c r="U18" s="134">
        <f>('Rodinne tymy'!U241)</f>
        <v>0</v>
      </c>
      <c r="V18" s="101">
        <f>('Rodinne tymy'!V241)</f>
        <v>0</v>
      </c>
      <c r="W18" s="134">
        <f>('Rodinne tymy'!W241)</f>
        <v>0</v>
      </c>
      <c r="X18" s="101">
        <f>('Rodinne tymy'!X241)</f>
        <v>0</v>
      </c>
      <c r="Y18" s="134">
        <f>('Rodinne tymy'!Y241)</f>
        <v>0</v>
      </c>
      <c r="Z18" s="104">
        <f>('Rodinne tymy'!Z241)</f>
        <v>13.8</v>
      </c>
      <c r="AA18" s="134">
        <f>('Rodinne tymy'!AA241)</f>
        <v>127</v>
      </c>
      <c r="AB18" s="101">
        <f>('Rodinne tymy'!AB241)</f>
        <v>0</v>
      </c>
      <c r="AC18" s="101">
        <f>('Rodinne tymy'!AC241)</f>
        <v>0</v>
      </c>
      <c r="AD18" s="106">
        <f>('Rodinne tymy'!AD241)</f>
        <v>0</v>
      </c>
      <c r="AE18" s="134">
        <f>('Rodinne tymy'!AE241)</f>
        <v>0</v>
      </c>
      <c r="AF18" s="136">
        <f t="shared" si="0"/>
        <v>0</v>
      </c>
      <c r="AG18" s="133">
        <f t="shared" si="1"/>
        <v>652</v>
      </c>
      <c r="AN18" s="153"/>
    </row>
    <row r="19" spans="1:40" x14ac:dyDescent="0.2">
      <c r="A19" s="90" t="s">
        <v>133</v>
      </c>
      <c r="B19" s="101">
        <f>('Rodinne tymy'!C37)</f>
        <v>0</v>
      </c>
      <c r="C19" s="288" t="str">
        <f>('Rodinne tymy'!D37)</f>
        <v>Sebastian</v>
      </c>
      <c r="D19" s="288" t="str">
        <f>('Rodinne tymy'!E37)</f>
        <v>Matoušek</v>
      </c>
      <c r="E19" s="276" t="str">
        <f>('Rodinne tymy'!F37)</f>
        <v>d</v>
      </c>
      <c r="F19" s="101">
        <f>('Rodinne tymy'!G37)</f>
        <v>0</v>
      </c>
      <c r="G19" s="101">
        <f>('Rodinne tymy'!H37)</f>
        <v>0</v>
      </c>
      <c r="H19" s="102">
        <f>('Rodinne tymy'!AT37)</f>
        <v>0</v>
      </c>
      <c r="I19" s="187" t="str">
        <f>('Rodinne tymy'!AU37)</f>
        <v/>
      </c>
      <c r="J19" s="103">
        <f>('Rodinne tymy'!I37)</f>
        <v>10.4</v>
      </c>
      <c r="K19" s="134">
        <f>('Rodinne tymy'!K37)</f>
        <v>450</v>
      </c>
      <c r="L19" s="104">
        <f>('Rodinne tymy'!L37)</f>
        <v>2.9</v>
      </c>
      <c r="M19" s="134">
        <f>('Rodinne tymy'!M37)</f>
        <v>355</v>
      </c>
      <c r="N19" s="104">
        <f>('Rodinne tymy'!N37)</f>
        <v>0</v>
      </c>
      <c r="O19" s="134">
        <f>('Rodinne tymy'!O37)</f>
        <v>0</v>
      </c>
      <c r="P19" s="101">
        <f>('Rodinne tymy'!P37)</f>
        <v>0</v>
      </c>
      <c r="Q19" s="134">
        <f>('Rodinne tymy'!Q37)</f>
        <v>0</v>
      </c>
      <c r="R19" s="101">
        <f>('Rodinne tymy'!R37)</f>
        <v>0</v>
      </c>
      <c r="S19" s="134">
        <f>('Rodinne tymy'!S37)</f>
        <v>0</v>
      </c>
      <c r="T19" s="104">
        <f>('Rodinne tymy'!T37)</f>
        <v>0</v>
      </c>
      <c r="U19" s="134">
        <f>('Rodinne tymy'!U37)</f>
        <v>0</v>
      </c>
      <c r="V19" s="101">
        <f>('Rodinne tymy'!V37)</f>
        <v>0</v>
      </c>
      <c r="W19" s="134">
        <f>('Rodinne tymy'!W37)</f>
        <v>0</v>
      </c>
      <c r="X19" s="101">
        <f>('Rodinne tymy'!X37)</f>
        <v>0</v>
      </c>
      <c r="Y19" s="134">
        <f>('Rodinne tymy'!Y37)</f>
        <v>0</v>
      </c>
      <c r="Z19" s="104">
        <f>('Rodinne tymy'!Z37)</f>
        <v>33.799999999999997</v>
      </c>
      <c r="AA19" s="134">
        <f>('Rodinne tymy'!AA37)</f>
        <v>394</v>
      </c>
      <c r="AB19" s="105">
        <f>('Rodinne tymy'!AB37)</f>
        <v>0</v>
      </c>
      <c r="AC19" s="105">
        <f>('Rodinne tymy'!AC37)</f>
        <v>0</v>
      </c>
      <c r="AD19" s="106">
        <f>('Rodinne tymy'!AD37)</f>
        <v>0</v>
      </c>
      <c r="AE19" s="135">
        <f>('Rodinne tymy'!AE37)</f>
        <v>0</v>
      </c>
      <c r="AF19" s="136">
        <f t="shared" si="0"/>
        <v>0</v>
      </c>
      <c r="AG19" s="133">
        <f t="shared" si="1"/>
        <v>1199</v>
      </c>
      <c r="AN19" s="153"/>
    </row>
    <row r="20" spans="1:40" x14ac:dyDescent="0.2">
      <c r="A20" s="90" t="s">
        <v>135</v>
      </c>
      <c r="B20" s="101">
        <f>('Rodinne tymy'!C145)</f>
        <v>0</v>
      </c>
      <c r="C20" s="288" t="str">
        <f>('Rodinne tymy'!D145)</f>
        <v>Kateřina</v>
      </c>
      <c r="D20" s="288" t="str">
        <f>('Rodinne tymy'!E145)</f>
        <v>Kašáková</v>
      </c>
      <c r="E20" s="276" t="str">
        <f>('Rodinne tymy'!F145)</f>
        <v>d</v>
      </c>
      <c r="F20" s="101">
        <f>('Rodinne tymy'!G145)</f>
        <v>0</v>
      </c>
      <c r="G20" s="101">
        <f>('Rodinne tymy'!H145)</f>
        <v>0</v>
      </c>
      <c r="H20" s="102">
        <f>('Rodinne tymy'!AT145)</f>
        <v>0</v>
      </c>
      <c r="I20" s="187" t="str">
        <f>('Rodinne tymy'!AU145)</f>
        <v/>
      </c>
      <c r="J20" s="107">
        <f>('Rodinne tymy'!I145)</f>
        <v>10.199999999999999</v>
      </c>
      <c r="K20" s="134">
        <f>('Rodinne tymy'!K145)</f>
        <v>490</v>
      </c>
      <c r="L20" s="104">
        <f>('Rodinne tymy'!L145)</f>
        <v>3.62</v>
      </c>
      <c r="M20" s="134">
        <f>('Rodinne tymy'!M145)</f>
        <v>486</v>
      </c>
      <c r="N20" s="104">
        <f>('Rodinne tymy'!N145)</f>
        <v>0</v>
      </c>
      <c r="O20" s="134">
        <f>('Rodinne tymy'!O145)</f>
        <v>0</v>
      </c>
      <c r="P20" s="101">
        <f>('Rodinne tymy'!P145)</f>
        <v>0</v>
      </c>
      <c r="Q20" s="134">
        <f>('Rodinne tymy'!Q145)</f>
        <v>0</v>
      </c>
      <c r="R20" s="101">
        <f>('Rodinne tymy'!R145)</f>
        <v>0</v>
      </c>
      <c r="S20" s="134">
        <f>('Rodinne tymy'!S145)</f>
        <v>0</v>
      </c>
      <c r="T20" s="104">
        <f>('Rodinne tymy'!T145)</f>
        <v>0</v>
      </c>
      <c r="U20" s="134">
        <f>('Rodinne tymy'!U145)</f>
        <v>0</v>
      </c>
      <c r="V20" s="101">
        <f>('Rodinne tymy'!V145)</f>
        <v>0</v>
      </c>
      <c r="W20" s="134">
        <f>('Rodinne tymy'!W145)</f>
        <v>0</v>
      </c>
      <c r="X20" s="101">
        <f>('Rodinne tymy'!X145)</f>
        <v>0</v>
      </c>
      <c r="Y20" s="134">
        <f>('Rodinne tymy'!Y145)</f>
        <v>0</v>
      </c>
      <c r="Z20" s="104">
        <f>('Rodinne tymy'!Z145)</f>
        <v>17.600000000000001</v>
      </c>
      <c r="AA20" s="134">
        <f>('Rodinne tymy'!AA145)</f>
        <v>178</v>
      </c>
      <c r="AB20" s="101">
        <f>('Rodinne tymy'!AB145)</f>
        <v>0</v>
      </c>
      <c r="AC20" s="101">
        <f>('Rodinne tymy'!AC145)</f>
        <v>0</v>
      </c>
      <c r="AD20" s="106">
        <f>('Rodinne tymy'!AD145)</f>
        <v>0</v>
      </c>
      <c r="AE20" s="134">
        <f>('Rodinne tymy'!AE145)</f>
        <v>0</v>
      </c>
      <c r="AF20" s="136">
        <f t="shared" si="0"/>
        <v>0</v>
      </c>
      <c r="AG20" s="133">
        <f t="shared" si="1"/>
        <v>1154</v>
      </c>
      <c r="AN20" s="153"/>
    </row>
    <row r="21" spans="1:40" x14ac:dyDescent="0.2">
      <c r="A21" s="90" t="s">
        <v>138</v>
      </c>
      <c r="B21" s="101">
        <f>('Rodinne tymy'!C247)</f>
        <v>0</v>
      </c>
      <c r="C21" s="288" t="str">
        <f>('Rodinne tymy'!D247)</f>
        <v>Evelínka</v>
      </c>
      <c r="D21" s="288" t="str">
        <f>('Rodinne tymy'!E247)</f>
        <v>Miklová</v>
      </c>
      <c r="E21" s="276" t="str">
        <f>('Rodinne tymy'!F247)</f>
        <v>d</v>
      </c>
      <c r="F21" s="101">
        <f>('Rodinne tymy'!G247)</f>
        <v>0</v>
      </c>
      <c r="G21" s="101">
        <f>('Rodinne tymy'!H247)</f>
        <v>0</v>
      </c>
      <c r="H21" s="102">
        <f>('Rodinne tymy'!AT247)</f>
        <v>0</v>
      </c>
      <c r="I21" s="187" t="str">
        <f>('Rodinne tymy'!AU247)</f>
        <v/>
      </c>
      <c r="J21" s="107">
        <f>('Rodinne tymy'!I247)</f>
        <v>11.7</v>
      </c>
      <c r="K21" s="134">
        <f>('Rodinne tymy'!K247)</f>
        <v>260</v>
      </c>
      <c r="L21" s="104">
        <f>('Rodinne tymy'!L247)</f>
        <v>2.7</v>
      </c>
      <c r="M21" s="134">
        <f>('Rodinne tymy'!M247)</f>
        <v>319</v>
      </c>
      <c r="N21" s="104">
        <f>('Rodinne tymy'!N247)</f>
        <v>0</v>
      </c>
      <c r="O21" s="134">
        <f>('Rodinne tymy'!O247)</f>
        <v>0</v>
      </c>
      <c r="P21" s="101">
        <f>('Rodinne tymy'!P247)</f>
        <v>0</v>
      </c>
      <c r="Q21" s="134">
        <f>('Rodinne tymy'!Q247)</f>
        <v>0</v>
      </c>
      <c r="R21" s="101">
        <f>('Rodinne tymy'!R247)</f>
        <v>0</v>
      </c>
      <c r="S21" s="134">
        <f>('Rodinne tymy'!S247)</f>
        <v>0</v>
      </c>
      <c r="T21" s="104">
        <f>('Rodinne tymy'!T247)</f>
        <v>0</v>
      </c>
      <c r="U21" s="134">
        <f>('Rodinne tymy'!U247)</f>
        <v>0</v>
      </c>
      <c r="V21" s="101">
        <f>('Rodinne tymy'!V247)</f>
        <v>0</v>
      </c>
      <c r="W21" s="134">
        <f>('Rodinne tymy'!W247)</f>
        <v>0</v>
      </c>
      <c r="X21" s="101">
        <f>('Rodinne tymy'!X247)</f>
        <v>0</v>
      </c>
      <c r="Y21" s="134">
        <f>('Rodinne tymy'!Y247)</f>
        <v>0</v>
      </c>
      <c r="Z21" s="104">
        <f>('Rodinne tymy'!Z247)</f>
        <v>10.7</v>
      </c>
      <c r="AA21" s="134">
        <f>('Rodinne tymy'!AA247)</f>
        <v>86</v>
      </c>
      <c r="AB21" s="101">
        <f>('Rodinne tymy'!AB247)</f>
        <v>0</v>
      </c>
      <c r="AC21" s="101">
        <f>('Rodinne tymy'!AC247)</f>
        <v>0</v>
      </c>
      <c r="AD21" s="106">
        <f>('Rodinne tymy'!AD247)</f>
        <v>0</v>
      </c>
      <c r="AE21" s="134">
        <f>('Rodinne tymy'!AE247)</f>
        <v>0</v>
      </c>
      <c r="AF21" s="136">
        <f t="shared" si="0"/>
        <v>0</v>
      </c>
      <c r="AG21" s="133">
        <f t="shared" si="1"/>
        <v>665</v>
      </c>
      <c r="AN21" s="153"/>
    </row>
    <row r="22" spans="1:40" x14ac:dyDescent="0.2">
      <c r="A22" s="90" t="s">
        <v>143</v>
      </c>
      <c r="B22" s="101">
        <f>('Rodinne tymy'!C61)</f>
        <v>0</v>
      </c>
      <c r="C22" s="288" t="str">
        <f>('Rodinne tymy'!D61)</f>
        <v>Majda</v>
      </c>
      <c r="D22" s="288" t="str">
        <f>('Rodinne tymy'!E61)</f>
        <v>Runtschová</v>
      </c>
      <c r="E22" s="276" t="str">
        <f>('Rodinne tymy'!F61)</f>
        <v>d</v>
      </c>
      <c r="F22" s="101">
        <f>('Rodinne tymy'!G61)</f>
        <v>0</v>
      </c>
      <c r="G22" s="101">
        <f>('Rodinne tymy'!H61)</f>
        <v>0</v>
      </c>
      <c r="H22" s="102">
        <f>('Rodinne tymy'!AT61)</f>
        <v>0</v>
      </c>
      <c r="I22" s="187" t="str">
        <f>('Rodinne tymy'!AU61)</f>
        <v/>
      </c>
      <c r="J22" s="103">
        <f>('Rodinne tymy'!I61)</f>
        <v>9.8000000000000007</v>
      </c>
      <c r="K22" s="134">
        <f>('Rodinne tymy'!K61)</f>
        <v>570</v>
      </c>
      <c r="L22" s="104">
        <f>('Rodinne tymy'!L61)</f>
        <v>3.45</v>
      </c>
      <c r="M22" s="134">
        <f>('Rodinne tymy'!M61)</f>
        <v>455</v>
      </c>
      <c r="N22" s="104">
        <f>('Rodinne tymy'!N61)</f>
        <v>0</v>
      </c>
      <c r="O22" s="134">
        <f>('Rodinne tymy'!O61)</f>
        <v>0</v>
      </c>
      <c r="P22" s="101">
        <f>('Rodinne tymy'!P61)</f>
        <v>0</v>
      </c>
      <c r="Q22" s="134">
        <f>('Rodinne tymy'!Q61)</f>
        <v>0</v>
      </c>
      <c r="R22" s="101">
        <f>('Rodinne tymy'!R61)</f>
        <v>0</v>
      </c>
      <c r="S22" s="134">
        <f>('Rodinne tymy'!S61)</f>
        <v>0</v>
      </c>
      <c r="T22" s="104">
        <f>('Rodinne tymy'!T61)</f>
        <v>0</v>
      </c>
      <c r="U22" s="134">
        <f>('Rodinne tymy'!U61)</f>
        <v>0</v>
      </c>
      <c r="V22" s="101">
        <f>('Rodinne tymy'!V61)</f>
        <v>0</v>
      </c>
      <c r="W22" s="134">
        <f>('Rodinne tymy'!W61)</f>
        <v>0</v>
      </c>
      <c r="X22" s="101">
        <f>('Rodinne tymy'!X61)</f>
        <v>0</v>
      </c>
      <c r="Y22" s="134">
        <f>('Rodinne tymy'!Y61)</f>
        <v>0</v>
      </c>
      <c r="Z22" s="104">
        <f>('Rodinne tymy'!Z61)</f>
        <v>15.2</v>
      </c>
      <c r="AA22" s="134">
        <f>('Rodinne tymy'!AA61)</f>
        <v>146</v>
      </c>
      <c r="AB22" s="105">
        <f>('Rodinne tymy'!AB61)</f>
        <v>0</v>
      </c>
      <c r="AC22" s="105">
        <f>('Rodinne tymy'!AC61)</f>
        <v>0</v>
      </c>
      <c r="AD22" s="106">
        <f>('Rodinne tymy'!AD61)</f>
        <v>0</v>
      </c>
      <c r="AE22" s="135">
        <f>('Rodinne tymy'!AE61)</f>
        <v>0</v>
      </c>
      <c r="AF22" s="136">
        <f t="shared" si="0"/>
        <v>0</v>
      </c>
      <c r="AG22" s="133">
        <f t="shared" si="1"/>
        <v>1171</v>
      </c>
      <c r="AN22" s="153"/>
    </row>
    <row r="23" spans="1:40" x14ac:dyDescent="0.2">
      <c r="A23" s="90" t="s">
        <v>146</v>
      </c>
      <c r="B23" s="101">
        <f>('Rodinne tymy'!C85)</f>
        <v>0</v>
      </c>
      <c r="C23" s="288" t="str">
        <f>('Rodinne tymy'!D85)</f>
        <v>Víťa</v>
      </c>
      <c r="D23" s="288" t="str">
        <f>('Rodinne tymy'!E85)</f>
        <v>Zátka</v>
      </c>
      <c r="E23" s="276" t="str">
        <f>('Rodinne tymy'!F85)</f>
        <v>d</v>
      </c>
      <c r="F23" s="101">
        <f>('Rodinne tymy'!G85)</f>
        <v>0</v>
      </c>
      <c r="G23" s="101">
        <f>('Rodinne tymy'!H85)</f>
        <v>0</v>
      </c>
      <c r="H23" s="102">
        <f>('Rodinne tymy'!AT85)</f>
        <v>0</v>
      </c>
      <c r="I23" s="187" t="str">
        <f>('Rodinne tymy'!AU85)</f>
        <v/>
      </c>
      <c r="J23" s="103">
        <f>('Rodinne tymy'!I85)</f>
        <v>9.9</v>
      </c>
      <c r="K23" s="134">
        <f>('Rodinne tymy'!K85)</f>
        <v>550</v>
      </c>
      <c r="L23" s="104">
        <f>('Rodinne tymy'!L85)</f>
        <v>3.39</v>
      </c>
      <c r="M23" s="134">
        <f>('Rodinne tymy'!M85)</f>
        <v>444</v>
      </c>
      <c r="N23" s="104">
        <f>('Rodinne tymy'!N85)</f>
        <v>0</v>
      </c>
      <c r="O23" s="134">
        <f>('Rodinne tymy'!O85)</f>
        <v>0</v>
      </c>
      <c r="P23" s="101">
        <f>('Rodinne tymy'!P85)</f>
        <v>0</v>
      </c>
      <c r="Q23" s="134">
        <f>('Rodinne tymy'!Q85)</f>
        <v>0</v>
      </c>
      <c r="R23" s="101">
        <f>('Rodinne tymy'!R85)</f>
        <v>0</v>
      </c>
      <c r="S23" s="134">
        <f>('Rodinne tymy'!S85)</f>
        <v>0</v>
      </c>
      <c r="T23" s="104">
        <f>('Rodinne tymy'!T85)</f>
        <v>0</v>
      </c>
      <c r="U23" s="134">
        <f>('Rodinne tymy'!U85)</f>
        <v>0</v>
      </c>
      <c r="V23" s="101">
        <f>('Rodinne tymy'!V85)</f>
        <v>0</v>
      </c>
      <c r="W23" s="134">
        <f>('Rodinne tymy'!W85)</f>
        <v>0</v>
      </c>
      <c r="X23" s="101">
        <f>('Rodinne tymy'!X85)</f>
        <v>0</v>
      </c>
      <c r="Y23" s="134">
        <f>('Rodinne tymy'!Y85)</f>
        <v>0</v>
      </c>
      <c r="Z23" s="104">
        <f>('Rodinne tymy'!Z85)</f>
        <v>28.2</v>
      </c>
      <c r="AA23" s="134">
        <f>('Rodinne tymy'!AA85)</f>
        <v>319</v>
      </c>
      <c r="AB23" s="105">
        <f>('Rodinne tymy'!AB85)</f>
        <v>0</v>
      </c>
      <c r="AC23" s="105">
        <f>('Rodinne tymy'!AC85)</f>
        <v>0</v>
      </c>
      <c r="AD23" s="106">
        <f>('Rodinne tymy'!AD85)</f>
        <v>0</v>
      </c>
      <c r="AE23" s="135">
        <f>('Rodinne tymy'!AE85)</f>
        <v>0</v>
      </c>
      <c r="AF23" s="136">
        <f t="shared" si="0"/>
        <v>0</v>
      </c>
      <c r="AG23" s="133">
        <f t="shared" si="1"/>
        <v>1313</v>
      </c>
      <c r="AN23" s="153"/>
    </row>
    <row r="24" spans="1:40" x14ac:dyDescent="0.2">
      <c r="A24" s="90" t="s">
        <v>148</v>
      </c>
      <c r="B24" s="101">
        <f>('Rodinne tymy'!C43)</f>
        <v>0</v>
      </c>
      <c r="C24" s="288" t="str">
        <f>('Rodinne tymy'!D43)</f>
        <v>Anetka</v>
      </c>
      <c r="D24" s="288" t="str">
        <f>('Rodinne tymy'!E43)</f>
        <v>Dařílková</v>
      </c>
      <c r="E24" s="276" t="str">
        <f>('Rodinne tymy'!F43)</f>
        <v>d</v>
      </c>
      <c r="F24" s="101">
        <f>('Rodinne tymy'!G43)</f>
        <v>0</v>
      </c>
      <c r="G24" s="101">
        <f>('Rodinne tymy'!H43)</f>
        <v>0</v>
      </c>
      <c r="H24" s="102">
        <f>('Rodinne tymy'!AT43)</f>
        <v>0</v>
      </c>
      <c r="I24" s="187" t="str">
        <f>('Rodinne tymy'!AU43)</f>
        <v/>
      </c>
      <c r="J24" s="103">
        <f>('Rodinne tymy'!I43)</f>
        <v>9.6</v>
      </c>
      <c r="K24" s="134">
        <f>('Rodinne tymy'!K43)</f>
        <v>610</v>
      </c>
      <c r="L24" s="104">
        <f>('Rodinne tymy'!L43)</f>
        <v>3.22</v>
      </c>
      <c r="M24" s="134">
        <f>('Rodinne tymy'!M43)</f>
        <v>413</v>
      </c>
      <c r="N24" s="104">
        <f>('Rodinne tymy'!N43)</f>
        <v>0</v>
      </c>
      <c r="O24" s="134">
        <f>('Rodinne tymy'!O43)</f>
        <v>0</v>
      </c>
      <c r="P24" s="101">
        <f>('Rodinne tymy'!P43)</f>
        <v>0</v>
      </c>
      <c r="Q24" s="134">
        <f>('Rodinne tymy'!Q43)</f>
        <v>0</v>
      </c>
      <c r="R24" s="101">
        <f>('Rodinne tymy'!R43)</f>
        <v>0</v>
      </c>
      <c r="S24" s="134">
        <f>('Rodinne tymy'!S43)</f>
        <v>0</v>
      </c>
      <c r="T24" s="104">
        <f>('Rodinne tymy'!T43)</f>
        <v>0</v>
      </c>
      <c r="U24" s="134">
        <f>('Rodinne tymy'!U43)</f>
        <v>0</v>
      </c>
      <c r="V24" s="101">
        <f>('Rodinne tymy'!V43)</f>
        <v>0</v>
      </c>
      <c r="W24" s="134">
        <f>('Rodinne tymy'!W43)</f>
        <v>0</v>
      </c>
      <c r="X24" s="101">
        <f>('Rodinne tymy'!X43)</f>
        <v>0</v>
      </c>
      <c r="Y24" s="134">
        <f>('Rodinne tymy'!Y43)</f>
        <v>0</v>
      </c>
      <c r="Z24" s="104">
        <f>('Rodinne tymy'!Z43)</f>
        <v>22.3</v>
      </c>
      <c r="AA24" s="134">
        <f>('Rodinne tymy'!AA43)</f>
        <v>240</v>
      </c>
      <c r="AB24" s="105">
        <f>('Rodinne tymy'!AB43)</f>
        <v>0</v>
      </c>
      <c r="AC24" s="105">
        <f>('Rodinne tymy'!AC43)</f>
        <v>0</v>
      </c>
      <c r="AD24" s="106">
        <f>('Rodinne tymy'!AD43)</f>
        <v>0</v>
      </c>
      <c r="AE24" s="135">
        <f>('Rodinne tymy'!AE43)</f>
        <v>0</v>
      </c>
      <c r="AF24" s="136">
        <f t="shared" si="0"/>
        <v>0</v>
      </c>
      <c r="AG24" s="133">
        <f t="shared" si="1"/>
        <v>1263</v>
      </c>
      <c r="AN24" s="153"/>
    </row>
    <row r="25" spans="1:40" x14ac:dyDescent="0.2">
      <c r="A25" s="90" t="s">
        <v>152</v>
      </c>
      <c r="B25" s="101">
        <f>('Rodinne tymy'!C199)</f>
        <v>0</v>
      </c>
      <c r="C25" s="288" t="str">
        <f>('Rodinne tymy'!D199)</f>
        <v>Emilka</v>
      </c>
      <c r="D25" s="288" t="str">
        <f>('Rodinne tymy'!E199)</f>
        <v>Kotyzová</v>
      </c>
      <c r="E25" s="276" t="str">
        <f>('Rodinne tymy'!F199)</f>
        <v>d</v>
      </c>
      <c r="F25" s="101">
        <f>('Rodinne tymy'!G199)</f>
        <v>0</v>
      </c>
      <c r="G25" s="101">
        <f>('Rodinne tymy'!H199)</f>
        <v>0</v>
      </c>
      <c r="H25" s="102">
        <f>('Rodinne tymy'!AT199)</f>
        <v>0</v>
      </c>
      <c r="I25" s="187" t="str">
        <f>('Rodinne tymy'!AU199)</f>
        <v/>
      </c>
      <c r="J25" s="107">
        <f>('Rodinne tymy'!I199)</f>
        <v>11.7</v>
      </c>
      <c r="K25" s="134">
        <f>('Rodinne tymy'!K199)</f>
        <v>260</v>
      </c>
      <c r="L25" s="104">
        <f>('Rodinne tymy'!L199)</f>
        <v>2.75</v>
      </c>
      <c r="M25" s="134">
        <f>('Rodinne tymy'!M199)</f>
        <v>328</v>
      </c>
      <c r="N25" s="104">
        <f>('Rodinne tymy'!N199)</f>
        <v>0</v>
      </c>
      <c r="O25" s="134">
        <f>('Rodinne tymy'!O199)</f>
        <v>0</v>
      </c>
      <c r="P25" s="101">
        <f>('Rodinne tymy'!P199)</f>
        <v>0</v>
      </c>
      <c r="Q25" s="134">
        <f>('Rodinne tymy'!Q199)</f>
        <v>0</v>
      </c>
      <c r="R25" s="101">
        <f>('Rodinne tymy'!R199)</f>
        <v>0</v>
      </c>
      <c r="S25" s="134">
        <f>('Rodinne tymy'!S199)</f>
        <v>0</v>
      </c>
      <c r="T25" s="104">
        <f>('Rodinne tymy'!T199)</f>
        <v>0</v>
      </c>
      <c r="U25" s="134">
        <f>('Rodinne tymy'!U199)</f>
        <v>0</v>
      </c>
      <c r="V25" s="101">
        <f>('Rodinne tymy'!V199)</f>
        <v>0</v>
      </c>
      <c r="W25" s="134">
        <f>('Rodinne tymy'!W199)</f>
        <v>0</v>
      </c>
      <c r="X25" s="101">
        <f>('Rodinne tymy'!X199)</f>
        <v>0</v>
      </c>
      <c r="Y25" s="134">
        <f>('Rodinne tymy'!Y199)</f>
        <v>0</v>
      </c>
      <c r="Z25" s="104">
        <f>('Rodinne tymy'!Z199)</f>
        <v>12.6</v>
      </c>
      <c r="AA25" s="134">
        <f>('Rodinne tymy'!AA199)</f>
        <v>111</v>
      </c>
      <c r="AB25" s="101">
        <f>('Rodinne tymy'!AB199)</f>
        <v>0</v>
      </c>
      <c r="AC25" s="101">
        <f>('Rodinne tymy'!AC199)</f>
        <v>0</v>
      </c>
      <c r="AD25" s="106">
        <f>('Rodinne tymy'!AD199)</f>
        <v>0</v>
      </c>
      <c r="AE25" s="134">
        <f>('Rodinne tymy'!AE199)</f>
        <v>0</v>
      </c>
      <c r="AF25" s="136">
        <f t="shared" si="0"/>
        <v>0</v>
      </c>
      <c r="AG25" s="133">
        <f t="shared" si="1"/>
        <v>699</v>
      </c>
      <c r="AN25" s="153"/>
    </row>
    <row r="26" spans="1:40" x14ac:dyDescent="0.2">
      <c r="A26" s="90" t="s">
        <v>154</v>
      </c>
      <c r="B26" s="101">
        <f>('Rodinne tymy'!C181)</f>
        <v>0</v>
      </c>
      <c r="C26" s="288" t="str">
        <f>('Rodinne tymy'!D181)</f>
        <v>Veronika</v>
      </c>
      <c r="D26" s="288" t="str">
        <f>('Rodinne tymy'!E181)</f>
        <v>Holubová</v>
      </c>
      <c r="E26" s="276" t="str">
        <f>('Rodinne tymy'!F181)</f>
        <v>d</v>
      </c>
      <c r="F26" s="101">
        <f>('Rodinne tymy'!G181)</f>
        <v>0</v>
      </c>
      <c r="G26" s="101">
        <f>('Rodinne tymy'!H181)</f>
        <v>0</v>
      </c>
      <c r="H26" s="102">
        <f>('Rodinne tymy'!AT181)</f>
        <v>0</v>
      </c>
      <c r="I26" s="187" t="str">
        <f>('Rodinne tymy'!AU181)</f>
        <v/>
      </c>
      <c r="J26" s="107">
        <f>('Rodinne tymy'!I181)</f>
        <v>12</v>
      </c>
      <c r="K26" s="134">
        <f>('Rodinne tymy'!K181)</f>
        <v>230</v>
      </c>
      <c r="L26" s="104">
        <f>('Rodinne tymy'!L181)</f>
        <v>2.1800000000000002</v>
      </c>
      <c r="M26" s="134">
        <f>('Rodinne tymy'!M181)</f>
        <v>224</v>
      </c>
      <c r="N26" s="104">
        <f>('Rodinne tymy'!N181)</f>
        <v>0</v>
      </c>
      <c r="O26" s="134">
        <f>('Rodinne tymy'!O181)</f>
        <v>0</v>
      </c>
      <c r="P26" s="101">
        <f>('Rodinne tymy'!P181)</f>
        <v>0</v>
      </c>
      <c r="Q26" s="134">
        <f>('Rodinne tymy'!Q181)</f>
        <v>0</v>
      </c>
      <c r="R26" s="101">
        <f>('Rodinne tymy'!R181)</f>
        <v>0</v>
      </c>
      <c r="S26" s="134">
        <f>('Rodinne tymy'!S181)</f>
        <v>0</v>
      </c>
      <c r="T26" s="104">
        <f>('Rodinne tymy'!T181)</f>
        <v>0</v>
      </c>
      <c r="U26" s="134">
        <f>('Rodinne tymy'!U181)</f>
        <v>0</v>
      </c>
      <c r="V26" s="101">
        <f>('Rodinne tymy'!V181)</f>
        <v>0</v>
      </c>
      <c r="W26" s="134">
        <f>('Rodinne tymy'!W181)</f>
        <v>0</v>
      </c>
      <c r="X26" s="101">
        <f>('Rodinne tymy'!X181)</f>
        <v>0</v>
      </c>
      <c r="Y26" s="134">
        <f>('Rodinne tymy'!Y181)</f>
        <v>0</v>
      </c>
      <c r="Z26" s="104">
        <f>('Rodinne tymy'!Z181)</f>
        <v>9</v>
      </c>
      <c r="AA26" s="134">
        <f>('Rodinne tymy'!AA181)</f>
        <v>63</v>
      </c>
      <c r="AB26" s="101">
        <f>('Rodinne tymy'!AB181)</f>
        <v>0</v>
      </c>
      <c r="AC26" s="101">
        <f>('Rodinne tymy'!AC181)</f>
        <v>0</v>
      </c>
      <c r="AD26" s="106">
        <f>('Rodinne tymy'!AD181)</f>
        <v>0</v>
      </c>
      <c r="AE26" s="134">
        <f>('Rodinne tymy'!AE181)</f>
        <v>0</v>
      </c>
      <c r="AF26" s="136">
        <f t="shared" si="0"/>
        <v>0</v>
      </c>
      <c r="AG26" s="133">
        <f t="shared" si="1"/>
        <v>517</v>
      </c>
      <c r="AN26" s="153"/>
    </row>
    <row r="27" spans="1:40" x14ac:dyDescent="0.2">
      <c r="A27" s="90" t="s">
        <v>158</v>
      </c>
      <c r="B27" s="101">
        <f>('Rodinne tymy'!C97)</f>
        <v>0</v>
      </c>
      <c r="C27" s="288" t="str">
        <f>('Rodinne tymy'!D97)</f>
        <v>Dan</v>
      </c>
      <c r="D27" s="288" t="str">
        <f>('Rodinne tymy'!E97)</f>
        <v>Mejdrech</v>
      </c>
      <c r="E27" s="276" t="str">
        <f>('Rodinne tymy'!F97)</f>
        <v>d</v>
      </c>
      <c r="F27" s="101">
        <f>('Rodinne tymy'!G97)</f>
        <v>0</v>
      </c>
      <c r="G27" s="101">
        <f>('Rodinne tymy'!H97)</f>
        <v>0</v>
      </c>
      <c r="H27" s="102">
        <f>('Rodinne tymy'!AT97)</f>
        <v>0</v>
      </c>
      <c r="I27" s="187" t="str">
        <f>('Rodinne tymy'!AU97)</f>
        <v/>
      </c>
      <c r="J27" s="103">
        <f>('Rodinne tymy'!I97)</f>
        <v>10.8</v>
      </c>
      <c r="K27" s="134">
        <f>('Rodinne tymy'!K97)</f>
        <v>370</v>
      </c>
      <c r="L27" s="104">
        <f>('Rodinne tymy'!L97)</f>
        <v>3.08</v>
      </c>
      <c r="M27" s="134">
        <f>('Rodinne tymy'!M97)</f>
        <v>388</v>
      </c>
      <c r="N27" s="104">
        <f>('Rodinne tymy'!N97)</f>
        <v>0</v>
      </c>
      <c r="O27" s="134">
        <f>('Rodinne tymy'!O97)</f>
        <v>0</v>
      </c>
      <c r="P27" s="101">
        <f>('Rodinne tymy'!P97)</f>
        <v>0</v>
      </c>
      <c r="Q27" s="134">
        <f>('Rodinne tymy'!Q97)</f>
        <v>0</v>
      </c>
      <c r="R27" s="101">
        <f>('Rodinne tymy'!R97)</f>
        <v>0</v>
      </c>
      <c r="S27" s="134">
        <f>('Rodinne tymy'!S97)</f>
        <v>0</v>
      </c>
      <c r="T27" s="104">
        <f>('Rodinne tymy'!T97)</f>
        <v>0</v>
      </c>
      <c r="U27" s="134">
        <f>('Rodinne tymy'!U97)</f>
        <v>0</v>
      </c>
      <c r="V27" s="101">
        <f>('Rodinne tymy'!V97)</f>
        <v>0</v>
      </c>
      <c r="W27" s="134">
        <f>('Rodinne tymy'!W97)</f>
        <v>0</v>
      </c>
      <c r="X27" s="101">
        <f>('Rodinne tymy'!X97)</f>
        <v>0</v>
      </c>
      <c r="Y27" s="134">
        <f>('Rodinne tymy'!Y97)</f>
        <v>0</v>
      </c>
      <c r="Z27" s="104">
        <f>('Rodinne tymy'!Z97)</f>
        <v>20.2</v>
      </c>
      <c r="AA27" s="134">
        <f>('Rodinne tymy'!AA97)</f>
        <v>212</v>
      </c>
      <c r="AB27" s="101">
        <f>('Rodinne tymy'!AB97)</f>
        <v>0</v>
      </c>
      <c r="AC27" s="101">
        <f>('Rodinne tymy'!AC97)</f>
        <v>0</v>
      </c>
      <c r="AD27" s="106">
        <f>('Rodinne tymy'!AD97)</f>
        <v>0</v>
      </c>
      <c r="AE27" s="134">
        <f>('Rodinne tymy'!AE97)</f>
        <v>0</v>
      </c>
      <c r="AF27" s="136">
        <f t="shared" si="0"/>
        <v>0</v>
      </c>
      <c r="AG27" s="133">
        <f t="shared" si="1"/>
        <v>970</v>
      </c>
      <c r="AN27" s="153"/>
    </row>
    <row r="28" spans="1:40" x14ac:dyDescent="0.2">
      <c r="A28" s="90" t="s">
        <v>160</v>
      </c>
      <c r="B28" s="101">
        <f>('Rodinne tymy'!C229)</f>
        <v>0</v>
      </c>
      <c r="C28" s="288" t="str">
        <f>('Rodinne tymy'!D229)</f>
        <v>Klára</v>
      </c>
      <c r="D28" s="288" t="str">
        <f>('Rodinne tymy'!E229)</f>
        <v>Stříbrná</v>
      </c>
      <c r="E28" s="276" t="str">
        <f>('Rodinne tymy'!F229)</f>
        <v>d</v>
      </c>
      <c r="F28" s="101">
        <f>('Rodinne tymy'!G229)</f>
        <v>0</v>
      </c>
      <c r="G28" s="101">
        <f>('Rodinne tymy'!H229)</f>
        <v>0</v>
      </c>
      <c r="H28" s="102">
        <f>('Rodinne tymy'!AT229)</f>
        <v>0</v>
      </c>
      <c r="I28" s="187" t="str">
        <f>('Rodinne tymy'!AU229)</f>
        <v/>
      </c>
      <c r="J28" s="107">
        <f>('Rodinne tymy'!I229)</f>
        <v>11.6</v>
      </c>
      <c r="K28" s="134">
        <f>('Rodinne tymy'!K229)</f>
        <v>270</v>
      </c>
      <c r="L28" s="104">
        <f>('Rodinne tymy'!L229)</f>
        <v>2.4700000000000002</v>
      </c>
      <c r="M28" s="134">
        <f>('Rodinne tymy'!M229)</f>
        <v>277</v>
      </c>
      <c r="N28" s="104">
        <f>('Rodinne tymy'!N229)</f>
        <v>0</v>
      </c>
      <c r="O28" s="134">
        <f>('Rodinne tymy'!O229)</f>
        <v>0</v>
      </c>
      <c r="P28" s="101">
        <f>('Rodinne tymy'!P229)</f>
        <v>0</v>
      </c>
      <c r="Q28" s="134">
        <f>('Rodinne tymy'!Q229)</f>
        <v>0</v>
      </c>
      <c r="R28" s="101">
        <f>('Rodinne tymy'!R229)</f>
        <v>0</v>
      </c>
      <c r="S28" s="134">
        <f>('Rodinne tymy'!S229)</f>
        <v>0</v>
      </c>
      <c r="T28" s="104">
        <f>('Rodinne tymy'!T229)</f>
        <v>0</v>
      </c>
      <c r="U28" s="134">
        <f>('Rodinne tymy'!U229)</f>
        <v>0</v>
      </c>
      <c r="V28" s="101">
        <f>('Rodinne tymy'!V229)</f>
        <v>0</v>
      </c>
      <c r="W28" s="134">
        <f>('Rodinne tymy'!W229)</f>
        <v>0</v>
      </c>
      <c r="X28" s="101">
        <f>('Rodinne tymy'!X229)</f>
        <v>0</v>
      </c>
      <c r="Y28" s="134">
        <f>('Rodinne tymy'!Y229)</f>
        <v>0</v>
      </c>
      <c r="Z28" s="104">
        <f>('Rodinne tymy'!Z229)</f>
        <v>12.5</v>
      </c>
      <c r="AA28" s="134">
        <f>('Rodinne tymy'!AA229)</f>
        <v>110</v>
      </c>
      <c r="AB28" s="101">
        <f>('Rodinne tymy'!AB229)</f>
        <v>0</v>
      </c>
      <c r="AC28" s="101">
        <f>('Rodinne tymy'!AC229)</f>
        <v>0</v>
      </c>
      <c r="AD28" s="106">
        <f>('Rodinne tymy'!AD229)</f>
        <v>0</v>
      </c>
      <c r="AE28" s="134">
        <f>('Rodinne tymy'!AE229)</f>
        <v>0</v>
      </c>
      <c r="AF28" s="136">
        <f t="shared" si="0"/>
        <v>0</v>
      </c>
      <c r="AG28" s="133">
        <f t="shared" si="1"/>
        <v>657</v>
      </c>
      <c r="AN28" s="153"/>
    </row>
    <row r="29" spans="1:40" x14ac:dyDescent="0.2">
      <c r="A29" s="90" t="s">
        <v>163</v>
      </c>
      <c r="B29" s="101">
        <f>('Rodinne tymy'!C109)</f>
        <v>0</v>
      </c>
      <c r="C29" s="288" t="str">
        <f>('Rodinne tymy'!D109)</f>
        <v>Jitka</v>
      </c>
      <c r="D29" s="288" t="str">
        <f>('Rodinne tymy'!E109)</f>
        <v>Zátková</v>
      </c>
      <c r="E29" s="276" t="str">
        <f>('Rodinne tymy'!F109)</f>
        <v>d</v>
      </c>
      <c r="F29" s="101">
        <f>('Rodinne tymy'!G109)</f>
        <v>0</v>
      </c>
      <c r="G29" s="101">
        <f>('Rodinne tymy'!H109)</f>
        <v>0</v>
      </c>
      <c r="H29" s="102">
        <f>('Rodinne tymy'!AT109)</f>
        <v>0</v>
      </c>
      <c r="I29" s="187" t="str">
        <f>('Rodinne tymy'!AU109)</f>
        <v/>
      </c>
      <c r="J29" s="107">
        <f>('Rodinne tymy'!I109)</f>
        <v>10.9</v>
      </c>
      <c r="K29" s="134">
        <f>('Rodinne tymy'!K109)</f>
        <v>350</v>
      </c>
      <c r="L29" s="104">
        <f>('Rodinne tymy'!L109)</f>
        <v>3.02</v>
      </c>
      <c r="M29" s="134">
        <f>('Rodinne tymy'!M109)</f>
        <v>377</v>
      </c>
      <c r="N29" s="104">
        <f>('Rodinne tymy'!N109)</f>
        <v>0</v>
      </c>
      <c r="O29" s="134">
        <f>('Rodinne tymy'!O109)</f>
        <v>0</v>
      </c>
      <c r="P29" s="101">
        <f>('Rodinne tymy'!P109)</f>
        <v>0</v>
      </c>
      <c r="Q29" s="134">
        <f>('Rodinne tymy'!Q109)</f>
        <v>0</v>
      </c>
      <c r="R29" s="101">
        <f>('Rodinne tymy'!R109)</f>
        <v>0</v>
      </c>
      <c r="S29" s="134">
        <f>('Rodinne tymy'!S109)</f>
        <v>0</v>
      </c>
      <c r="T29" s="104">
        <f>('Rodinne tymy'!T109)</f>
        <v>0</v>
      </c>
      <c r="U29" s="134">
        <f>('Rodinne tymy'!U109)</f>
        <v>0</v>
      </c>
      <c r="V29" s="101">
        <f>('Rodinne tymy'!V109)</f>
        <v>0</v>
      </c>
      <c r="W29" s="134">
        <f>('Rodinne tymy'!W109)</f>
        <v>0</v>
      </c>
      <c r="X29" s="101">
        <f>('Rodinne tymy'!X109)</f>
        <v>0</v>
      </c>
      <c r="Y29" s="134">
        <f>('Rodinne tymy'!Y109)</f>
        <v>0</v>
      </c>
      <c r="Z29" s="104">
        <f>('Rodinne tymy'!Z109)</f>
        <v>17.7</v>
      </c>
      <c r="AA29" s="134">
        <f>('Rodinne tymy'!AA109)</f>
        <v>179</v>
      </c>
      <c r="AB29" s="101">
        <f>('Rodinne tymy'!AB109)</f>
        <v>0</v>
      </c>
      <c r="AC29" s="101">
        <f>('Rodinne tymy'!AC109)</f>
        <v>0</v>
      </c>
      <c r="AD29" s="106">
        <f>('Rodinne tymy'!AD109)</f>
        <v>0</v>
      </c>
      <c r="AE29" s="134">
        <f>('Rodinne tymy'!AE109)</f>
        <v>0</v>
      </c>
      <c r="AF29" s="136">
        <f t="shared" si="0"/>
        <v>0</v>
      </c>
      <c r="AG29" s="133">
        <f t="shared" si="1"/>
        <v>906</v>
      </c>
      <c r="AN29" s="153"/>
    </row>
    <row r="30" spans="1:40" x14ac:dyDescent="0.2">
      <c r="A30" s="90" t="s">
        <v>165</v>
      </c>
      <c r="B30" s="101">
        <f>('Rodinne tymy'!C91)</f>
        <v>0</v>
      </c>
      <c r="C30" s="288" t="str">
        <f>('Rodinne tymy'!D91)</f>
        <v>Viktorie</v>
      </c>
      <c r="D30" s="288" t="str">
        <f>('Rodinne tymy'!E91)</f>
        <v>Espinozová</v>
      </c>
      <c r="E30" s="276" t="str">
        <f>('Rodinne tymy'!F91)</f>
        <v>d</v>
      </c>
      <c r="F30" s="101">
        <f>('Rodinne tymy'!G91)</f>
        <v>0</v>
      </c>
      <c r="G30" s="101">
        <f>('Rodinne tymy'!H91)</f>
        <v>0</v>
      </c>
      <c r="H30" s="102">
        <f>('Rodinne tymy'!AT91)</f>
        <v>0</v>
      </c>
      <c r="I30" s="187" t="str">
        <f>('Rodinne tymy'!AU91)</f>
        <v/>
      </c>
      <c r="J30" s="103">
        <f>('Rodinne tymy'!I91)</f>
        <v>10.7</v>
      </c>
      <c r="K30" s="134">
        <f>('Rodinne tymy'!K91)</f>
        <v>390</v>
      </c>
      <c r="L30" s="104">
        <f>('Rodinne tymy'!L91)</f>
        <v>3.35</v>
      </c>
      <c r="M30" s="134">
        <f>('Rodinne tymy'!M91)</f>
        <v>437</v>
      </c>
      <c r="N30" s="104">
        <f>('Rodinne tymy'!N91)</f>
        <v>0</v>
      </c>
      <c r="O30" s="134">
        <f>('Rodinne tymy'!O91)</f>
        <v>0</v>
      </c>
      <c r="P30" s="101">
        <f>('Rodinne tymy'!P91)</f>
        <v>0</v>
      </c>
      <c r="Q30" s="134">
        <f>('Rodinne tymy'!Q91)</f>
        <v>0</v>
      </c>
      <c r="R30" s="101">
        <f>('Rodinne tymy'!R91)</f>
        <v>0</v>
      </c>
      <c r="S30" s="134">
        <f>('Rodinne tymy'!S91)</f>
        <v>0</v>
      </c>
      <c r="T30" s="104">
        <f>('Rodinne tymy'!T91)</f>
        <v>0</v>
      </c>
      <c r="U30" s="134">
        <f>('Rodinne tymy'!U91)</f>
        <v>0</v>
      </c>
      <c r="V30" s="101">
        <f>('Rodinne tymy'!V91)</f>
        <v>0</v>
      </c>
      <c r="W30" s="134">
        <f>('Rodinne tymy'!W91)</f>
        <v>0</v>
      </c>
      <c r="X30" s="101">
        <f>('Rodinne tymy'!X91)</f>
        <v>0</v>
      </c>
      <c r="Y30" s="134">
        <f>('Rodinne tymy'!Y91)</f>
        <v>0</v>
      </c>
      <c r="Z30" s="104">
        <f>('Rodinne tymy'!Z91)</f>
        <v>15.6</v>
      </c>
      <c r="AA30" s="134">
        <f>('Rodinne tymy'!AA91)</f>
        <v>151</v>
      </c>
      <c r="AB30" s="105">
        <f>('Rodinne tymy'!AB91)</f>
        <v>0</v>
      </c>
      <c r="AC30" s="105">
        <f>('Rodinne tymy'!AC91)</f>
        <v>0</v>
      </c>
      <c r="AD30" s="106">
        <f>('Rodinne tymy'!AD91)</f>
        <v>0</v>
      </c>
      <c r="AE30" s="135">
        <f>('Rodinne tymy'!AE91)</f>
        <v>0</v>
      </c>
      <c r="AF30" s="136">
        <f t="shared" si="0"/>
        <v>0</v>
      </c>
      <c r="AG30" s="133">
        <f t="shared" si="1"/>
        <v>978</v>
      </c>
      <c r="AN30" s="153"/>
    </row>
    <row r="31" spans="1:40" x14ac:dyDescent="0.2">
      <c r="A31" s="90" t="s">
        <v>167</v>
      </c>
      <c r="B31" s="101">
        <f>('Rodinne tymy'!C103)</f>
        <v>0</v>
      </c>
      <c r="C31" s="288" t="str">
        <f>('Rodinne tymy'!D103)</f>
        <v>Aam</v>
      </c>
      <c r="D31" s="288" t="str">
        <f>('Rodinne tymy'!E103)</f>
        <v>Daňhel</v>
      </c>
      <c r="E31" s="276" t="str">
        <f>('Rodinne tymy'!F103)</f>
        <v>d</v>
      </c>
      <c r="F31" s="101">
        <f>('Rodinne tymy'!G103)</f>
        <v>0</v>
      </c>
      <c r="G31" s="101">
        <f>('Rodinne tymy'!H103)</f>
        <v>0</v>
      </c>
      <c r="H31" s="102">
        <f>('Rodinne tymy'!AT103)</f>
        <v>0</v>
      </c>
      <c r="I31" s="187" t="str">
        <f>('Rodinne tymy'!AU103)</f>
        <v/>
      </c>
      <c r="J31" s="103">
        <f>('Rodinne tymy'!I103)</f>
        <v>11.2</v>
      </c>
      <c r="K31" s="134">
        <f>('Rodinne tymy'!K103)</f>
        <v>310</v>
      </c>
      <c r="L31" s="104">
        <f>('Rodinne tymy'!L103)</f>
        <v>3.5</v>
      </c>
      <c r="M31" s="134">
        <f>('Rodinne tymy'!M103)</f>
        <v>464</v>
      </c>
      <c r="N31" s="104">
        <f>('Rodinne tymy'!N103)</f>
        <v>0</v>
      </c>
      <c r="O31" s="134">
        <f>('Rodinne tymy'!O103)</f>
        <v>0</v>
      </c>
      <c r="P31" s="101">
        <f>('Rodinne tymy'!P103)</f>
        <v>0</v>
      </c>
      <c r="Q31" s="134">
        <f>('Rodinne tymy'!Q103)</f>
        <v>0</v>
      </c>
      <c r="R31" s="101">
        <f>('Rodinne tymy'!R103)</f>
        <v>0</v>
      </c>
      <c r="S31" s="134">
        <f>('Rodinne tymy'!S103)</f>
        <v>0</v>
      </c>
      <c r="T31" s="104">
        <f>('Rodinne tymy'!T103)</f>
        <v>0</v>
      </c>
      <c r="U31" s="134">
        <f>('Rodinne tymy'!U103)</f>
        <v>0</v>
      </c>
      <c r="V31" s="101">
        <f>('Rodinne tymy'!V103)</f>
        <v>0</v>
      </c>
      <c r="W31" s="134">
        <f>('Rodinne tymy'!W103)</f>
        <v>0</v>
      </c>
      <c r="X31" s="101">
        <f>('Rodinne tymy'!X103)</f>
        <v>0</v>
      </c>
      <c r="Y31" s="134">
        <f>('Rodinne tymy'!Y103)</f>
        <v>0</v>
      </c>
      <c r="Z31" s="104">
        <f>('Rodinne tymy'!Z103)</f>
        <v>18</v>
      </c>
      <c r="AA31" s="134">
        <f>('Rodinne tymy'!AA103)</f>
        <v>183</v>
      </c>
      <c r="AB31" s="101">
        <f>('Rodinne tymy'!AB103)</f>
        <v>0</v>
      </c>
      <c r="AC31" s="101">
        <f>('Rodinne tymy'!AC103)</f>
        <v>0</v>
      </c>
      <c r="AD31" s="106">
        <f>('Rodinne tymy'!AD103)</f>
        <v>0</v>
      </c>
      <c r="AE31" s="134">
        <f>('Rodinne tymy'!AE103)</f>
        <v>0</v>
      </c>
      <c r="AF31" s="136">
        <f t="shared" si="0"/>
        <v>0</v>
      </c>
      <c r="AG31" s="133">
        <f t="shared" si="1"/>
        <v>957</v>
      </c>
      <c r="AN31" s="153"/>
    </row>
    <row r="32" spans="1:40" x14ac:dyDescent="0.2">
      <c r="A32" s="90" t="s">
        <v>170</v>
      </c>
      <c r="B32" s="101">
        <f>('Rodinne tymy'!C121)</f>
        <v>0</v>
      </c>
      <c r="C32" s="288" t="str">
        <f>('Rodinne tymy'!D121)</f>
        <v>Andrea</v>
      </c>
      <c r="D32" s="288" t="str">
        <f>('Rodinne tymy'!E121)</f>
        <v>Dařílková</v>
      </c>
      <c r="E32" s="276" t="str">
        <f>('Rodinne tymy'!F121)</f>
        <v>d</v>
      </c>
      <c r="F32" s="101">
        <f>('Rodinne tymy'!G121)</f>
        <v>0</v>
      </c>
      <c r="G32" s="101">
        <f>('Rodinne tymy'!H121)</f>
        <v>0</v>
      </c>
      <c r="H32" s="102">
        <f>('Rodinne tymy'!AT121)</f>
        <v>0</v>
      </c>
      <c r="I32" s="187" t="str">
        <f>('Rodinne tymy'!AU121)</f>
        <v/>
      </c>
      <c r="J32" s="107">
        <f>('Rodinne tymy'!I121)</f>
        <v>12.3</v>
      </c>
      <c r="K32" s="134">
        <f>('Rodinne tymy'!K121)</f>
        <v>200</v>
      </c>
      <c r="L32" s="104">
        <f>('Rodinne tymy'!L121)</f>
        <v>2.94</v>
      </c>
      <c r="M32" s="134">
        <f>('Rodinne tymy'!M121)</f>
        <v>362</v>
      </c>
      <c r="N32" s="104">
        <f>('Rodinne tymy'!N121)</f>
        <v>0</v>
      </c>
      <c r="O32" s="134">
        <f>('Rodinne tymy'!O121)</f>
        <v>0</v>
      </c>
      <c r="P32" s="101">
        <f>('Rodinne tymy'!P121)</f>
        <v>0</v>
      </c>
      <c r="Q32" s="134">
        <f>('Rodinne tymy'!Q121)</f>
        <v>0</v>
      </c>
      <c r="R32" s="101">
        <f>('Rodinne tymy'!R121)</f>
        <v>0</v>
      </c>
      <c r="S32" s="134">
        <f>('Rodinne tymy'!S121)</f>
        <v>0</v>
      </c>
      <c r="T32" s="104">
        <f>('Rodinne tymy'!T121)</f>
        <v>0</v>
      </c>
      <c r="U32" s="134">
        <f>('Rodinne tymy'!U121)</f>
        <v>0</v>
      </c>
      <c r="V32" s="101">
        <f>('Rodinne tymy'!V121)</f>
        <v>0</v>
      </c>
      <c r="W32" s="134">
        <f>('Rodinne tymy'!W121)</f>
        <v>0</v>
      </c>
      <c r="X32" s="101">
        <f>('Rodinne tymy'!X121)</f>
        <v>0</v>
      </c>
      <c r="Y32" s="134">
        <f>('Rodinne tymy'!Y121)</f>
        <v>0</v>
      </c>
      <c r="Z32" s="104">
        <f>('Rodinne tymy'!Z121)</f>
        <v>9.6</v>
      </c>
      <c r="AA32" s="134">
        <f>('Rodinne tymy'!AA121)</f>
        <v>71</v>
      </c>
      <c r="AB32" s="101">
        <f>('Rodinne tymy'!AB121)</f>
        <v>0</v>
      </c>
      <c r="AC32" s="101">
        <f>('Rodinne tymy'!AC121)</f>
        <v>0</v>
      </c>
      <c r="AD32" s="106">
        <f>('Rodinne tymy'!AD121)</f>
        <v>0</v>
      </c>
      <c r="AE32" s="134">
        <f>('Rodinne tymy'!AE121)</f>
        <v>0</v>
      </c>
      <c r="AF32" s="136">
        <f t="shared" si="0"/>
        <v>0</v>
      </c>
      <c r="AG32" s="133">
        <f t="shared" si="1"/>
        <v>633</v>
      </c>
      <c r="AN32" s="153"/>
    </row>
    <row r="33" spans="1:40" x14ac:dyDescent="0.2">
      <c r="A33" s="90" t="s">
        <v>172</v>
      </c>
      <c r="B33" s="101">
        <f>('Rodinne tymy'!C163)</f>
        <v>0</v>
      </c>
      <c r="C33" s="288" t="str">
        <f>('Rodinne tymy'!D163)</f>
        <v>Jana</v>
      </c>
      <c r="D33" s="288" t="str">
        <f>('Rodinne tymy'!E163)</f>
        <v>Polanská</v>
      </c>
      <c r="E33" s="276" t="str">
        <f>('Rodinne tymy'!F163)</f>
        <v>d</v>
      </c>
      <c r="F33" s="101">
        <f>('Rodinne tymy'!G163)</f>
        <v>0</v>
      </c>
      <c r="G33" s="101">
        <f>('Rodinne tymy'!H163)</f>
        <v>0</v>
      </c>
      <c r="H33" s="102">
        <f>('Rodinne tymy'!AT163)</f>
        <v>0</v>
      </c>
      <c r="I33" s="187" t="str">
        <f>('Rodinne tymy'!AU163)</f>
        <v/>
      </c>
      <c r="J33" s="107">
        <f>('Rodinne tymy'!I163)</f>
        <v>9.3000000000000007</v>
      </c>
      <c r="K33" s="134">
        <f>('Rodinne tymy'!K163)</f>
        <v>670</v>
      </c>
      <c r="L33" s="104">
        <f>('Rodinne tymy'!L163)</f>
        <v>2.85</v>
      </c>
      <c r="M33" s="134">
        <f>('Rodinne tymy'!M163)</f>
        <v>346</v>
      </c>
      <c r="N33" s="104">
        <f>('Rodinne tymy'!N163)</f>
        <v>0</v>
      </c>
      <c r="O33" s="134">
        <f>('Rodinne tymy'!O163)</f>
        <v>0</v>
      </c>
      <c r="P33" s="101">
        <f>('Rodinne tymy'!P163)</f>
        <v>0</v>
      </c>
      <c r="Q33" s="134">
        <f>('Rodinne tymy'!Q163)</f>
        <v>0</v>
      </c>
      <c r="R33" s="101">
        <f>('Rodinne tymy'!R163)</f>
        <v>0</v>
      </c>
      <c r="S33" s="134">
        <f>('Rodinne tymy'!S163)</f>
        <v>0</v>
      </c>
      <c r="T33" s="104">
        <f>('Rodinne tymy'!T163)</f>
        <v>0</v>
      </c>
      <c r="U33" s="134">
        <f>('Rodinne tymy'!U163)</f>
        <v>0</v>
      </c>
      <c r="V33" s="101">
        <f>('Rodinne tymy'!V163)</f>
        <v>0</v>
      </c>
      <c r="W33" s="134">
        <f>('Rodinne tymy'!W163)</f>
        <v>0</v>
      </c>
      <c r="X33" s="101">
        <f>('Rodinne tymy'!X163)</f>
        <v>0</v>
      </c>
      <c r="Y33" s="134">
        <f>('Rodinne tymy'!Y163)</f>
        <v>0</v>
      </c>
      <c r="Z33" s="104">
        <f>('Rodinne tymy'!Z163)</f>
        <v>19.2</v>
      </c>
      <c r="AA33" s="134">
        <f>('Rodinne tymy'!AA163)</f>
        <v>199</v>
      </c>
      <c r="AB33" s="101">
        <f>('Rodinne tymy'!AB163)</f>
        <v>0</v>
      </c>
      <c r="AC33" s="101">
        <f>('Rodinne tymy'!AC163)</f>
        <v>0</v>
      </c>
      <c r="AD33" s="106">
        <f>('Rodinne tymy'!AD163)</f>
        <v>0</v>
      </c>
      <c r="AE33" s="134">
        <f>('Rodinne tymy'!AE163)</f>
        <v>0</v>
      </c>
      <c r="AF33" s="136">
        <f t="shared" si="0"/>
        <v>0</v>
      </c>
      <c r="AG33" s="133">
        <f t="shared" si="1"/>
        <v>1215</v>
      </c>
      <c r="AN33" s="153"/>
    </row>
    <row r="34" spans="1:40" x14ac:dyDescent="0.2">
      <c r="A34" s="90" t="s">
        <v>175</v>
      </c>
      <c r="B34" s="101">
        <f>('Rodinne tymy'!C55)</f>
        <v>0</v>
      </c>
      <c r="C34" s="288" t="str">
        <f>('Rodinne tymy'!D55)</f>
        <v>Sofie</v>
      </c>
      <c r="D34" s="288" t="str">
        <f>('Rodinne tymy'!E55)</f>
        <v>Vančurová</v>
      </c>
      <c r="E34" s="276" t="str">
        <f>('Rodinne tymy'!F55)</f>
        <v>d</v>
      </c>
      <c r="F34" s="101">
        <f>('Rodinne tymy'!G55)</f>
        <v>0</v>
      </c>
      <c r="G34" s="101">
        <f>('Rodinne tymy'!H55)</f>
        <v>0</v>
      </c>
      <c r="H34" s="102">
        <f>('Rodinne tymy'!AT55)</f>
        <v>0</v>
      </c>
      <c r="I34" s="187" t="str">
        <f>('Rodinne tymy'!AU55)</f>
        <v/>
      </c>
      <c r="J34" s="103">
        <f>('Rodinne tymy'!I55)</f>
        <v>9.8000000000000007</v>
      </c>
      <c r="K34" s="134">
        <f>('Rodinne tymy'!K55)</f>
        <v>570</v>
      </c>
      <c r="L34" s="104">
        <f>('Rodinne tymy'!L55)</f>
        <v>3.35</v>
      </c>
      <c r="M34" s="134">
        <f>('Rodinne tymy'!M55)</f>
        <v>437</v>
      </c>
      <c r="N34" s="104">
        <f>('Rodinne tymy'!N55)</f>
        <v>0</v>
      </c>
      <c r="O34" s="134">
        <f>('Rodinne tymy'!O55)</f>
        <v>0</v>
      </c>
      <c r="P34" s="101">
        <f>('Rodinne tymy'!P55)</f>
        <v>0</v>
      </c>
      <c r="Q34" s="134">
        <f>('Rodinne tymy'!Q55)</f>
        <v>0</v>
      </c>
      <c r="R34" s="101">
        <f>('Rodinne tymy'!R55)</f>
        <v>0</v>
      </c>
      <c r="S34" s="134">
        <f>('Rodinne tymy'!S55)</f>
        <v>0</v>
      </c>
      <c r="T34" s="104">
        <f>('Rodinne tymy'!T55)</f>
        <v>0</v>
      </c>
      <c r="U34" s="134">
        <f>('Rodinne tymy'!U55)</f>
        <v>0</v>
      </c>
      <c r="V34" s="101">
        <f>('Rodinne tymy'!V55)</f>
        <v>0</v>
      </c>
      <c r="W34" s="134">
        <f>('Rodinne tymy'!W55)</f>
        <v>0</v>
      </c>
      <c r="X34" s="101">
        <f>('Rodinne tymy'!X55)</f>
        <v>0</v>
      </c>
      <c r="Y34" s="134">
        <f>('Rodinne tymy'!Y55)</f>
        <v>0</v>
      </c>
      <c r="Z34" s="104">
        <f>('Rodinne tymy'!Z55)</f>
        <v>20</v>
      </c>
      <c r="AA34" s="134">
        <f>('Rodinne tymy'!AA55)</f>
        <v>210</v>
      </c>
      <c r="AB34" s="105">
        <f>('Rodinne tymy'!AB55)</f>
        <v>0</v>
      </c>
      <c r="AC34" s="105">
        <f>('Rodinne tymy'!AC55)</f>
        <v>0</v>
      </c>
      <c r="AD34" s="106">
        <f>('Rodinne tymy'!AD55)</f>
        <v>0</v>
      </c>
      <c r="AE34" s="135">
        <f>('Rodinne tymy'!AE55)</f>
        <v>0</v>
      </c>
      <c r="AF34" s="136">
        <f t="shared" si="0"/>
        <v>0</v>
      </c>
      <c r="AG34" s="133">
        <f t="shared" si="1"/>
        <v>1217</v>
      </c>
      <c r="AN34" s="153"/>
    </row>
    <row r="35" spans="1:40" x14ac:dyDescent="0.2">
      <c r="A35" s="90" t="s">
        <v>177</v>
      </c>
      <c r="B35" s="101">
        <f>('Rodinne tymy'!C169)</f>
        <v>0</v>
      </c>
      <c r="C35" s="288" t="str">
        <f>('Rodinne tymy'!D169)</f>
        <v>Jan</v>
      </c>
      <c r="D35" s="288" t="str">
        <f>('Rodinne tymy'!E169)</f>
        <v>Helcl</v>
      </c>
      <c r="E35" s="276" t="str">
        <f>('Rodinne tymy'!F169)</f>
        <v>d</v>
      </c>
      <c r="F35" s="101">
        <f>('Rodinne tymy'!G169)</f>
        <v>0</v>
      </c>
      <c r="G35" s="101">
        <f>('Rodinne tymy'!H169)</f>
        <v>0</v>
      </c>
      <c r="H35" s="102">
        <f>('Rodinne tymy'!AT169)</f>
        <v>0</v>
      </c>
      <c r="I35" s="187" t="str">
        <f>('Rodinne tymy'!AU169)</f>
        <v/>
      </c>
      <c r="J35" s="107">
        <f>('Rodinne tymy'!I169)</f>
        <v>10.7</v>
      </c>
      <c r="K35" s="134">
        <f>('Rodinne tymy'!K169)</f>
        <v>390</v>
      </c>
      <c r="L35" s="104">
        <f>('Rodinne tymy'!L169)</f>
        <v>2.83</v>
      </c>
      <c r="M35" s="134">
        <f>('Rodinne tymy'!M169)</f>
        <v>342</v>
      </c>
      <c r="N35" s="104">
        <f>('Rodinne tymy'!N169)</f>
        <v>0</v>
      </c>
      <c r="O35" s="134">
        <f>('Rodinne tymy'!O169)</f>
        <v>0</v>
      </c>
      <c r="P35" s="101">
        <f>('Rodinne tymy'!P169)</f>
        <v>0</v>
      </c>
      <c r="Q35" s="134">
        <f>('Rodinne tymy'!Q169)</f>
        <v>0</v>
      </c>
      <c r="R35" s="101">
        <f>('Rodinne tymy'!R169)</f>
        <v>0</v>
      </c>
      <c r="S35" s="134">
        <f>('Rodinne tymy'!S169)</f>
        <v>0</v>
      </c>
      <c r="T35" s="104">
        <f>('Rodinne tymy'!T169)</f>
        <v>0</v>
      </c>
      <c r="U35" s="134">
        <f>('Rodinne tymy'!U169)</f>
        <v>0</v>
      </c>
      <c r="V35" s="101">
        <f>('Rodinne tymy'!V169)</f>
        <v>0</v>
      </c>
      <c r="W35" s="134">
        <f>('Rodinne tymy'!W169)</f>
        <v>0</v>
      </c>
      <c r="X35" s="101">
        <f>('Rodinne tymy'!X169)</f>
        <v>0</v>
      </c>
      <c r="Y35" s="134">
        <f>('Rodinne tymy'!Y169)</f>
        <v>0</v>
      </c>
      <c r="Z35" s="104">
        <f>('Rodinne tymy'!Z169)</f>
        <v>14.8</v>
      </c>
      <c r="AA35" s="134">
        <f>('Rodinne tymy'!AA169)</f>
        <v>140</v>
      </c>
      <c r="AB35" s="101">
        <f>('Rodinne tymy'!AB169)</f>
        <v>0</v>
      </c>
      <c r="AC35" s="101">
        <f>('Rodinne tymy'!AC169)</f>
        <v>0</v>
      </c>
      <c r="AD35" s="106">
        <f>('Rodinne tymy'!AD169)</f>
        <v>0</v>
      </c>
      <c r="AE35" s="134">
        <f>('Rodinne tymy'!AE169)</f>
        <v>0</v>
      </c>
      <c r="AF35" s="136">
        <f t="shared" si="0"/>
        <v>0</v>
      </c>
      <c r="AG35" s="133">
        <f t="shared" si="1"/>
        <v>872</v>
      </c>
      <c r="AN35" s="153"/>
    </row>
    <row r="36" spans="1:40" x14ac:dyDescent="0.2">
      <c r="A36" s="90" t="s">
        <v>179</v>
      </c>
      <c r="B36" s="101">
        <f>('Rodinne tymy'!C127)</f>
        <v>0</v>
      </c>
      <c r="C36" s="288" t="str">
        <f>('Rodinne tymy'!D127)</f>
        <v>Matěj</v>
      </c>
      <c r="D36" s="288" t="str">
        <f>('Rodinne tymy'!E127)</f>
        <v>Bednář</v>
      </c>
      <c r="E36" s="276" t="str">
        <f>('Rodinne tymy'!F127)</f>
        <v>d</v>
      </c>
      <c r="F36" s="101">
        <f>('Rodinne tymy'!G127)</f>
        <v>0</v>
      </c>
      <c r="G36" s="101">
        <f>('Rodinne tymy'!H127)</f>
        <v>0</v>
      </c>
      <c r="H36" s="102">
        <f>('Rodinne tymy'!AT127)</f>
        <v>0</v>
      </c>
      <c r="I36" s="187" t="str">
        <f>('Rodinne tymy'!AU127)</f>
        <v/>
      </c>
      <c r="J36" s="107">
        <f>('Rodinne tymy'!I127)</f>
        <v>9.8000000000000007</v>
      </c>
      <c r="K36" s="134">
        <f>('Rodinne tymy'!K127)</f>
        <v>570</v>
      </c>
      <c r="L36" s="104">
        <f>('Rodinne tymy'!L127)</f>
        <v>2.74</v>
      </c>
      <c r="M36" s="134">
        <f>('Rodinne tymy'!M127)</f>
        <v>326</v>
      </c>
      <c r="N36" s="104">
        <f>('Rodinne tymy'!N127)</f>
        <v>0</v>
      </c>
      <c r="O36" s="134">
        <f>('Rodinne tymy'!O127)</f>
        <v>0</v>
      </c>
      <c r="P36" s="101">
        <f>('Rodinne tymy'!P127)</f>
        <v>0</v>
      </c>
      <c r="Q36" s="134">
        <f>('Rodinne tymy'!Q127)</f>
        <v>0</v>
      </c>
      <c r="R36" s="101">
        <f>('Rodinne tymy'!R127)</f>
        <v>0</v>
      </c>
      <c r="S36" s="134">
        <f>('Rodinne tymy'!S127)</f>
        <v>0</v>
      </c>
      <c r="T36" s="104">
        <f>('Rodinne tymy'!T127)</f>
        <v>0</v>
      </c>
      <c r="U36" s="134">
        <f>('Rodinne tymy'!U127)</f>
        <v>0</v>
      </c>
      <c r="V36" s="101">
        <f>('Rodinne tymy'!V127)</f>
        <v>0</v>
      </c>
      <c r="W36" s="134">
        <f>('Rodinne tymy'!W127)</f>
        <v>0</v>
      </c>
      <c r="X36" s="101">
        <f>('Rodinne tymy'!X127)</f>
        <v>0</v>
      </c>
      <c r="Y36" s="134">
        <f>('Rodinne tymy'!Y127)</f>
        <v>0</v>
      </c>
      <c r="Z36" s="104">
        <f>('Rodinne tymy'!Z127)</f>
        <v>20</v>
      </c>
      <c r="AA36" s="134">
        <f>('Rodinne tymy'!AA127)</f>
        <v>210</v>
      </c>
      <c r="AB36" s="101">
        <f>('Rodinne tymy'!AB127)</f>
        <v>0</v>
      </c>
      <c r="AC36" s="101">
        <f>('Rodinne tymy'!AC127)</f>
        <v>0</v>
      </c>
      <c r="AD36" s="106">
        <f>('Rodinne tymy'!AD127)</f>
        <v>0</v>
      </c>
      <c r="AE36" s="134">
        <f>('Rodinne tymy'!AE127)</f>
        <v>0</v>
      </c>
      <c r="AF36" s="136">
        <f t="shared" si="0"/>
        <v>0</v>
      </c>
      <c r="AG36" s="133">
        <f t="shared" si="1"/>
        <v>1106</v>
      </c>
      <c r="AN36" s="153"/>
    </row>
    <row r="37" spans="1:40" x14ac:dyDescent="0.2">
      <c r="A37" s="90" t="s">
        <v>182</v>
      </c>
      <c r="B37" s="101">
        <f>('Rodinne tymy'!C175)</f>
        <v>0</v>
      </c>
      <c r="C37" s="288" t="str">
        <f>('Rodinne tymy'!D175)</f>
        <v>Filip</v>
      </c>
      <c r="D37" s="288" t="str">
        <f>('Rodinne tymy'!E175)</f>
        <v>Sliž</v>
      </c>
      <c r="E37" s="276" t="str">
        <f>('Rodinne tymy'!F175)</f>
        <v>d</v>
      </c>
      <c r="F37" s="101">
        <f>('Rodinne tymy'!G175)</f>
        <v>0</v>
      </c>
      <c r="G37" s="101">
        <f>('Rodinne tymy'!H175)</f>
        <v>0</v>
      </c>
      <c r="H37" s="102">
        <f>('Rodinne tymy'!AT175)</f>
        <v>0</v>
      </c>
      <c r="I37" s="187" t="str">
        <f>('Rodinne tymy'!AU175)</f>
        <v/>
      </c>
      <c r="J37" s="107">
        <f>('Rodinne tymy'!I175)</f>
        <v>10.7</v>
      </c>
      <c r="K37" s="134">
        <f>('Rodinne tymy'!K175)</f>
        <v>390</v>
      </c>
      <c r="L37" s="104">
        <f>('Rodinne tymy'!L175)</f>
        <v>2.9</v>
      </c>
      <c r="M37" s="134">
        <f>('Rodinne tymy'!M175)</f>
        <v>355</v>
      </c>
      <c r="N37" s="104">
        <f>('Rodinne tymy'!N175)</f>
        <v>0</v>
      </c>
      <c r="O37" s="134">
        <f>('Rodinne tymy'!O175)</f>
        <v>0</v>
      </c>
      <c r="P37" s="101">
        <f>('Rodinne tymy'!P175)</f>
        <v>0</v>
      </c>
      <c r="Q37" s="134">
        <f>('Rodinne tymy'!Q175)</f>
        <v>0</v>
      </c>
      <c r="R37" s="101">
        <f>('Rodinne tymy'!R175)</f>
        <v>0</v>
      </c>
      <c r="S37" s="134">
        <f>('Rodinne tymy'!S175)</f>
        <v>0</v>
      </c>
      <c r="T37" s="104">
        <f>('Rodinne tymy'!T175)</f>
        <v>0</v>
      </c>
      <c r="U37" s="134">
        <f>('Rodinne tymy'!U175)</f>
        <v>0</v>
      </c>
      <c r="V37" s="101">
        <f>('Rodinne tymy'!V175)</f>
        <v>0</v>
      </c>
      <c r="W37" s="134">
        <f>('Rodinne tymy'!W175)</f>
        <v>0</v>
      </c>
      <c r="X37" s="101">
        <f>('Rodinne tymy'!X175)</f>
        <v>0</v>
      </c>
      <c r="Y37" s="134">
        <f>('Rodinne tymy'!Y175)</f>
        <v>0</v>
      </c>
      <c r="Z37" s="104">
        <f>('Rodinne tymy'!Z175)</f>
        <v>21.8</v>
      </c>
      <c r="AA37" s="134">
        <f>('Rodinne tymy'!AA175)</f>
        <v>234</v>
      </c>
      <c r="AB37" s="101">
        <f>('Rodinne tymy'!AB175)</f>
        <v>0</v>
      </c>
      <c r="AC37" s="101">
        <f>('Rodinne tymy'!AC175)</f>
        <v>0</v>
      </c>
      <c r="AD37" s="106">
        <f>('Rodinne tymy'!AD175)</f>
        <v>0</v>
      </c>
      <c r="AE37" s="134">
        <f>('Rodinne tymy'!AE175)</f>
        <v>0</v>
      </c>
      <c r="AF37" s="136">
        <f t="shared" si="0"/>
        <v>0</v>
      </c>
      <c r="AG37" s="133">
        <f t="shared" si="1"/>
        <v>979</v>
      </c>
      <c r="AN37" s="153"/>
    </row>
    <row r="38" spans="1:40" x14ac:dyDescent="0.2">
      <c r="A38" s="90" t="s">
        <v>185</v>
      </c>
      <c r="B38" s="101">
        <f>('Rodinne tymy'!C193)</f>
        <v>0</v>
      </c>
      <c r="C38" s="288" t="str">
        <f>('Rodinne tymy'!D193)</f>
        <v>Alice</v>
      </c>
      <c r="D38" s="288" t="str">
        <f>('Rodinne tymy'!E193)</f>
        <v>Daňhelová</v>
      </c>
      <c r="E38" s="276" t="str">
        <f>('Rodinne tymy'!F193)</f>
        <v>d</v>
      </c>
      <c r="F38" s="101">
        <f>('Rodinne tymy'!G193)</f>
        <v>0</v>
      </c>
      <c r="G38" s="101">
        <f>('Rodinne tymy'!H193)</f>
        <v>0</v>
      </c>
      <c r="H38" s="102">
        <f>('Rodinne tymy'!AT193)</f>
        <v>0</v>
      </c>
      <c r="I38" s="187" t="str">
        <f>('Rodinne tymy'!AU193)</f>
        <v/>
      </c>
      <c r="J38" s="107">
        <f>('Rodinne tymy'!I193)</f>
        <v>12.1</v>
      </c>
      <c r="K38" s="134">
        <f>('Rodinne tymy'!K193)</f>
        <v>220</v>
      </c>
      <c r="L38" s="104">
        <f>('Rodinne tymy'!L193)</f>
        <v>2.5299999999999998</v>
      </c>
      <c r="M38" s="134">
        <f>('Rodinne tymy'!M193)</f>
        <v>288</v>
      </c>
      <c r="N38" s="104">
        <f>('Rodinne tymy'!N193)</f>
        <v>0</v>
      </c>
      <c r="O38" s="134">
        <f>('Rodinne tymy'!O193)</f>
        <v>0</v>
      </c>
      <c r="P38" s="101">
        <f>('Rodinne tymy'!P193)</f>
        <v>0</v>
      </c>
      <c r="Q38" s="134">
        <f>('Rodinne tymy'!Q193)</f>
        <v>0</v>
      </c>
      <c r="R38" s="101">
        <f>('Rodinne tymy'!R193)</f>
        <v>0</v>
      </c>
      <c r="S38" s="134">
        <f>('Rodinne tymy'!S193)</f>
        <v>0</v>
      </c>
      <c r="T38" s="104">
        <f>('Rodinne tymy'!T193)</f>
        <v>0</v>
      </c>
      <c r="U38" s="134">
        <f>('Rodinne tymy'!U193)</f>
        <v>0</v>
      </c>
      <c r="V38" s="101">
        <f>('Rodinne tymy'!V193)</f>
        <v>0</v>
      </c>
      <c r="W38" s="134">
        <f>('Rodinne tymy'!W193)</f>
        <v>0</v>
      </c>
      <c r="X38" s="101">
        <f>('Rodinne tymy'!X193)</f>
        <v>0</v>
      </c>
      <c r="Y38" s="134">
        <f>('Rodinne tymy'!Y193)</f>
        <v>0</v>
      </c>
      <c r="Z38" s="104">
        <f>('Rodinne tymy'!Z193)</f>
        <v>10.4</v>
      </c>
      <c r="AA38" s="134">
        <f>('Rodinne tymy'!AA193)</f>
        <v>82</v>
      </c>
      <c r="AB38" s="101">
        <f>('Rodinne tymy'!AB193)</f>
        <v>0</v>
      </c>
      <c r="AC38" s="101">
        <f>('Rodinne tymy'!AC193)</f>
        <v>0</v>
      </c>
      <c r="AD38" s="106">
        <f>('Rodinne tymy'!AD193)</f>
        <v>0</v>
      </c>
      <c r="AE38" s="134">
        <f>('Rodinne tymy'!AE193)</f>
        <v>0</v>
      </c>
      <c r="AF38" s="136">
        <f t="shared" si="0"/>
        <v>0</v>
      </c>
      <c r="AG38" s="133">
        <f t="shared" si="1"/>
        <v>590</v>
      </c>
      <c r="AN38" s="153"/>
    </row>
    <row r="39" spans="1:40" x14ac:dyDescent="0.2">
      <c r="A39" s="90" t="s">
        <v>187</v>
      </c>
      <c r="B39" s="101">
        <f>('Rodinne tymy'!C133)</f>
        <v>0</v>
      </c>
      <c r="C39" s="288" t="str">
        <f>('Rodinne tymy'!D133)</f>
        <v>Marie</v>
      </c>
      <c r="D39" s="288" t="str">
        <f>('Rodinne tymy'!E133)</f>
        <v>Majerová</v>
      </c>
      <c r="E39" s="276" t="str">
        <f>('Rodinne tymy'!F133)</f>
        <v>d</v>
      </c>
      <c r="F39" s="101">
        <f>('Rodinne tymy'!G133)</f>
        <v>0</v>
      </c>
      <c r="G39" s="101">
        <f>('Rodinne tymy'!H133)</f>
        <v>0</v>
      </c>
      <c r="H39" s="102">
        <f>('Rodinne tymy'!AT133)</f>
        <v>0</v>
      </c>
      <c r="I39" s="187" t="str">
        <f>('Rodinne tymy'!AU133)</f>
        <v/>
      </c>
      <c r="J39" s="107">
        <f>('Rodinne tymy'!I133)</f>
        <v>10.6</v>
      </c>
      <c r="K39" s="134">
        <f>('Rodinne tymy'!K133)</f>
        <v>410</v>
      </c>
      <c r="L39" s="104">
        <f>('Rodinne tymy'!L133)</f>
        <v>2.96</v>
      </c>
      <c r="M39" s="134">
        <f>('Rodinne tymy'!M133)</f>
        <v>366</v>
      </c>
      <c r="N39" s="104">
        <f>('Rodinne tymy'!N133)</f>
        <v>0</v>
      </c>
      <c r="O39" s="134">
        <f>('Rodinne tymy'!O133)</f>
        <v>0</v>
      </c>
      <c r="P39" s="101">
        <f>('Rodinne tymy'!P133)</f>
        <v>0</v>
      </c>
      <c r="Q39" s="134">
        <f>('Rodinne tymy'!Q133)</f>
        <v>0</v>
      </c>
      <c r="R39" s="101">
        <f>('Rodinne tymy'!R133)</f>
        <v>0</v>
      </c>
      <c r="S39" s="134">
        <f>('Rodinne tymy'!S133)</f>
        <v>0</v>
      </c>
      <c r="T39" s="104">
        <f>('Rodinne tymy'!T133)</f>
        <v>0</v>
      </c>
      <c r="U39" s="134">
        <f>('Rodinne tymy'!U133)</f>
        <v>0</v>
      </c>
      <c r="V39" s="101">
        <f>('Rodinne tymy'!V133)</f>
        <v>0</v>
      </c>
      <c r="W39" s="134">
        <f>('Rodinne tymy'!W133)</f>
        <v>0</v>
      </c>
      <c r="X39" s="101">
        <f>('Rodinne tymy'!X133)</f>
        <v>0</v>
      </c>
      <c r="Y39" s="134">
        <f>('Rodinne tymy'!Y133)</f>
        <v>0</v>
      </c>
      <c r="Z39" s="104">
        <f>('Rodinne tymy'!Z133)</f>
        <v>11.8</v>
      </c>
      <c r="AA39" s="134">
        <f>('Rodinne tymy'!AA133)</f>
        <v>100</v>
      </c>
      <c r="AB39" s="101">
        <f>('Rodinne tymy'!AB133)</f>
        <v>0</v>
      </c>
      <c r="AC39" s="101">
        <f>('Rodinne tymy'!AC133)</f>
        <v>0</v>
      </c>
      <c r="AD39" s="106">
        <f>('Rodinne tymy'!AD133)</f>
        <v>0</v>
      </c>
      <c r="AE39" s="134">
        <f>('Rodinne tymy'!AE133)</f>
        <v>0</v>
      </c>
      <c r="AF39" s="136">
        <f t="shared" si="0"/>
        <v>0</v>
      </c>
      <c r="AG39" s="133">
        <f t="shared" si="1"/>
        <v>876</v>
      </c>
      <c r="AN39" s="153"/>
    </row>
    <row r="40" spans="1:40" x14ac:dyDescent="0.2">
      <c r="A40" s="90" t="s">
        <v>189</v>
      </c>
      <c r="B40" s="101">
        <f>('Rodinne tymy'!C205)</f>
        <v>0</v>
      </c>
      <c r="C40" s="288" t="str">
        <f>('Rodinne tymy'!D205)</f>
        <v>Matyáš</v>
      </c>
      <c r="D40" s="288" t="str">
        <f>('Rodinne tymy'!E205)</f>
        <v>Rous</v>
      </c>
      <c r="E40" s="276" t="str">
        <f>('Rodinne tymy'!F205)</f>
        <v>d</v>
      </c>
      <c r="F40" s="101">
        <f>('Rodinne tymy'!G205)</f>
        <v>0</v>
      </c>
      <c r="G40" s="101">
        <f>('Rodinne tymy'!H205)</f>
        <v>0</v>
      </c>
      <c r="H40" s="102">
        <f>('Rodinne tymy'!AT205)</f>
        <v>0</v>
      </c>
      <c r="I40" s="187" t="str">
        <f>('Rodinne tymy'!AU205)</f>
        <v/>
      </c>
      <c r="J40" s="107">
        <f>('Rodinne tymy'!I205)</f>
        <v>10.5</v>
      </c>
      <c r="K40" s="134">
        <f>('Rodinne tymy'!K205)</f>
        <v>430</v>
      </c>
      <c r="L40" s="104">
        <f>('Rodinne tymy'!L205)</f>
        <v>2.82</v>
      </c>
      <c r="M40" s="134">
        <f>('Rodinne tymy'!M205)</f>
        <v>340</v>
      </c>
      <c r="N40" s="104">
        <f>('Rodinne tymy'!N205)</f>
        <v>0</v>
      </c>
      <c r="O40" s="134">
        <f>('Rodinne tymy'!O205)</f>
        <v>0</v>
      </c>
      <c r="P40" s="101">
        <f>('Rodinne tymy'!P205)</f>
        <v>0</v>
      </c>
      <c r="Q40" s="134">
        <f>('Rodinne tymy'!Q205)</f>
        <v>0</v>
      </c>
      <c r="R40" s="101">
        <f>('Rodinne tymy'!R205)</f>
        <v>0</v>
      </c>
      <c r="S40" s="134">
        <f>('Rodinne tymy'!S205)</f>
        <v>0</v>
      </c>
      <c r="T40" s="104">
        <f>('Rodinne tymy'!T205)</f>
        <v>0</v>
      </c>
      <c r="U40" s="134">
        <f>('Rodinne tymy'!U205)</f>
        <v>0</v>
      </c>
      <c r="V40" s="101">
        <f>('Rodinne tymy'!V205)</f>
        <v>0</v>
      </c>
      <c r="W40" s="134">
        <f>('Rodinne tymy'!W205)</f>
        <v>0</v>
      </c>
      <c r="X40" s="101">
        <f>('Rodinne tymy'!X205)</f>
        <v>0</v>
      </c>
      <c r="Y40" s="134">
        <f>('Rodinne tymy'!Y205)</f>
        <v>0</v>
      </c>
      <c r="Z40" s="104">
        <f>('Rodinne tymy'!Z205)</f>
        <v>23.4</v>
      </c>
      <c r="AA40" s="134">
        <f>('Rodinne tymy'!AA205)</f>
        <v>255</v>
      </c>
      <c r="AB40" s="101">
        <f>('Rodinne tymy'!AB205)</f>
        <v>0</v>
      </c>
      <c r="AC40" s="101">
        <f>('Rodinne tymy'!AC205)</f>
        <v>0</v>
      </c>
      <c r="AD40" s="106">
        <f>('Rodinne tymy'!AD205)</f>
        <v>0</v>
      </c>
      <c r="AE40" s="134">
        <f>('Rodinne tymy'!AE205)</f>
        <v>0</v>
      </c>
      <c r="AF40" s="136">
        <f t="shared" si="0"/>
        <v>0</v>
      </c>
      <c r="AG40" s="133">
        <f t="shared" si="1"/>
        <v>1025</v>
      </c>
      <c r="AN40" s="153"/>
    </row>
    <row r="41" spans="1:40" x14ac:dyDescent="0.2">
      <c r="A41" s="90" t="s">
        <v>191</v>
      </c>
      <c r="B41" s="101">
        <f>('Rodinne tymy'!C253)</f>
        <v>0</v>
      </c>
      <c r="C41" s="288" t="str">
        <f>('Rodinne tymy'!D253)</f>
        <v>Emilka</v>
      </c>
      <c r="D41" s="288" t="str">
        <f>('Rodinne tymy'!E253)</f>
        <v>Miklová</v>
      </c>
      <c r="E41" s="276" t="str">
        <f>('Rodinne tymy'!F253)</f>
        <v>d</v>
      </c>
      <c r="F41" s="101">
        <f>('Rodinne tymy'!G253)</f>
        <v>0</v>
      </c>
      <c r="G41" s="101">
        <f>('Rodinne tymy'!H253)</f>
        <v>0</v>
      </c>
      <c r="H41" s="102">
        <f>('Rodinne tymy'!AT253)</f>
        <v>0</v>
      </c>
      <c r="I41" s="187" t="str">
        <f>('Rodinne tymy'!AU253)</f>
        <v/>
      </c>
      <c r="J41" s="107">
        <f>('Rodinne tymy'!I253)</f>
        <v>11.6</v>
      </c>
      <c r="K41" s="134">
        <f>('Rodinne tymy'!K253)</f>
        <v>270</v>
      </c>
      <c r="L41" s="104">
        <f>('Rodinne tymy'!L253)</f>
        <v>2.7</v>
      </c>
      <c r="M41" s="134">
        <f>('Rodinne tymy'!M253)</f>
        <v>319</v>
      </c>
      <c r="N41" s="104">
        <f>('Rodinne tymy'!N253)</f>
        <v>0</v>
      </c>
      <c r="O41" s="134">
        <f>('Rodinne tymy'!O253)</f>
        <v>0</v>
      </c>
      <c r="P41" s="101">
        <f>('Rodinne tymy'!P253)</f>
        <v>0</v>
      </c>
      <c r="Q41" s="134">
        <f>('Rodinne tymy'!Q253)</f>
        <v>0</v>
      </c>
      <c r="R41" s="101">
        <f>('Rodinne tymy'!R253)</f>
        <v>0</v>
      </c>
      <c r="S41" s="134">
        <f>('Rodinne tymy'!S253)</f>
        <v>0</v>
      </c>
      <c r="T41" s="104">
        <f>('Rodinne tymy'!T253)</f>
        <v>0</v>
      </c>
      <c r="U41" s="134">
        <f>('Rodinne tymy'!U253)</f>
        <v>0</v>
      </c>
      <c r="V41" s="101">
        <f>('Rodinne tymy'!V253)</f>
        <v>0</v>
      </c>
      <c r="W41" s="134">
        <f>('Rodinne tymy'!W253)</f>
        <v>0</v>
      </c>
      <c r="X41" s="101">
        <f>('Rodinne tymy'!X253)</f>
        <v>0</v>
      </c>
      <c r="Y41" s="134">
        <f>('Rodinne tymy'!Y253)</f>
        <v>0</v>
      </c>
      <c r="Z41" s="104">
        <f>('Rodinne tymy'!Z253)</f>
        <v>12.4</v>
      </c>
      <c r="AA41" s="134">
        <f>('Rodinne tymy'!AA253)</f>
        <v>108</v>
      </c>
      <c r="AB41" s="101">
        <f>('Rodinne tymy'!AB253)</f>
        <v>0</v>
      </c>
      <c r="AC41" s="101">
        <f>('Rodinne tymy'!AC253)</f>
        <v>0</v>
      </c>
      <c r="AD41" s="106">
        <f>('Rodinne tymy'!AD253)</f>
        <v>0</v>
      </c>
      <c r="AE41" s="134">
        <f>('Rodinne tymy'!AE253)</f>
        <v>0</v>
      </c>
      <c r="AF41" s="136">
        <f t="shared" si="0"/>
        <v>0</v>
      </c>
      <c r="AG41" s="133">
        <f t="shared" si="1"/>
        <v>697</v>
      </c>
      <c r="AN41" s="153"/>
    </row>
    <row r="42" spans="1:40" x14ac:dyDescent="0.2">
      <c r="A42" s="90" t="s">
        <v>193</v>
      </c>
      <c r="B42" s="101">
        <f>('Rodinne tymy'!C139)</f>
        <v>0</v>
      </c>
      <c r="C42" s="288" t="str">
        <f>('Rodinne tymy'!D139)</f>
        <v>Viktorie</v>
      </c>
      <c r="D42" s="288" t="str">
        <f>('Rodinne tymy'!E139)</f>
        <v>Hošková</v>
      </c>
      <c r="E42" s="276" t="str">
        <f>('Rodinne tymy'!F139)</f>
        <v>d</v>
      </c>
      <c r="F42" s="101">
        <f>('Rodinne tymy'!G139)</f>
        <v>0</v>
      </c>
      <c r="G42" s="101">
        <f>('Rodinne tymy'!H139)</f>
        <v>0</v>
      </c>
      <c r="H42" s="102">
        <f>('Rodinne tymy'!AT139)</f>
        <v>0</v>
      </c>
      <c r="I42" s="187" t="str">
        <f>('Rodinne tymy'!AU139)</f>
        <v/>
      </c>
      <c r="J42" s="107">
        <f>('Rodinne tymy'!I139)</f>
        <v>11.8</v>
      </c>
      <c r="K42" s="134">
        <f>('Rodinne tymy'!K139)</f>
        <v>250</v>
      </c>
      <c r="L42" s="104">
        <f>('Rodinne tymy'!L139)</f>
        <v>2.5299999999999998</v>
      </c>
      <c r="M42" s="134">
        <f>('Rodinne tymy'!M139)</f>
        <v>288</v>
      </c>
      <c r="N42" s="104">
        <f>('Rodinne tymy'!N139)</f>
        <v>0</v>
      </c>
      <c r="O42" s="134">
        <f>('Rodinne tymy'!O139)</f>
        <v>0</v>
      </c>
      <c r="P42" s="101">
        <f>('Rodinne tymy'!P139)</f>
        <v>0</v>
      </c>
      <c r="Q42" s="134">
        <f>('Rodinne tymy'!Q139)</f>
        <v>0</v>
      </c>
      <c r="R42" s="101">
        <f>('Rodinne tymy'!R139)</f>
        <v>0</v>
      </c>
      <c r="S42" s="134">
        <f>('Rodinne tymy'!S139)</f>
        <v>0</v>
      </c>
      <c r="T42" s="104">
        <f>('Rodinne tymy'!T139)</f>
        <v>0</v>
      </c>
      <c r="U42" s="134">
        <f>('Rodinne tymy'!U139)</f>
        <v>0</v>
      </c>
      <c r="V42" s="101">
        <f>('Rodinne tymy'!V139)</f>
        <v>0</v>
      </c>
      <c r="W42" s="134">
        <f>('Rodinne tymy'!W139)</f>
        <v>0</v>
      </c>
      <c r="X42" s="101">
        <f>('Rodinne tymy'!X139)</f>
        <v>0</v>
      </c>
      <c r="Y42" s="134">
        <f>('Rodinne tymy'!Y139)</f>
        <v>0</v>
      </c>
      <c r="Z42" s="104">
        <f>('Rodinne tymy'!Z139)</f>
        <v>13.2</v>
      </c>
      <c r="AA42" s="134">
        <f>('Rodinne tymy'!AA139)</f>
        <v>119</v>
      </c>
      <c r="AB42" s="101">
        <f>('Rodinne tymy'!AB139)</f>
        <v>0</v>
      </c>
      <c r="AC42" s="101">
        <f>('Rodinne tymy'!AC139)</f>
        <v>0</v>
      </c>
      <c r="AD42" s="106">
        <f>('Rodinne tymy'!AD139)</f>
        <v>0</v>
      </c>
      <c r="AE42" s="134">
        <f>('Rodinne tymy'!AE139)</f>
        <v>0</v>
      </c>
      <c r="AF42" s="136">
        <f t="shared" si="0"/>
        <v>0</v>
      </c>
      <c r="AG42" s="133">
        <f t="shared" si="1"/>
        <v>657</v>
      </c>
      <c r="AN42" s="153"/>
    </row>
    <row r="43" spans="1:40" x14ac:dyDescent="0.2">
      <c r="A43" s="90" t="s">
        <v>195</v>
      </c>
      <c r="B43" s="101">
        <f>('Rodinne tymy'!C73)</f>
        <v>0</v>
      </c>
      <c r="C43" s="288" t="str">
        <f>('Rodinne tymy'!D73)</f>
        <v>Filip</v>
      </c>
      <c r="D43" s="288" t="str">
        <f>('Rodinne tymy'!E73)</f>
        <v>Braťka</v>
      </c>
      <c r="E43" s="276" t="str">
        <f>('Rodinne tymy'!F73)</f>
        <v>d</v>
      </c>
      <c r="F43" s="101">
        <f>('Rodinne tymy'!G73)</f>
        <v>0</v>
      </c>
      <c r="G43" s="101">
        <f>('Rodinne tymy'!H73)</f>
        <v>0</v>
      </c>
      <c r="H43" s="102">
        <f>('Rodinne tymy'!AT73)</f>
        <v>0</v>
      </c>
      <c r="I43" s="187" t="str">
        <f>('Rodinne tymy'!AU73)</f>
        <v/>
      </c>
      <c r="J43" s="103">
        <f>('Rodinne tymy'!I73)</f>
        <v>10.199999999999999</v>
      </c>
      <c r="K43" s="134">
        <f>('Rodinne tymy'!K73)</f>
        <v>490</v>
      </c>
      <c r="L43" s="104">
        <f>('Rodinne tymy'!L73)</f>
        <v>3.3</v>
      </c>
      <c r="M43" s="134">
        <f>('Rodinne tymy'!M73)</f>
        <v>428</v>
      </c>
      <c r="N43" s="104">
        <f>('Rodinne tymy'!N73)</f>
        <v>0</v>
      </c>
      <c r="O43" s="134">
        <f>('Rodinne tymy'!O73)</f>
        <v>0</v>
      </c>
      <c r="P43" s="101">
        <f>('Rodinne tymy'!P73)</f>
        <v>0</v>
      </c>
      <c r="Q43" s="134">
        <f>('Rodinne tymy'!Q73)</f>
        <v>0</v>
      </c>
      <c r="R43" s="101">
        <f>('Rodinne tymy'!R73)</f>
        <v>0</v>
      </c>
      <c r="S43" s="134">
        <f>('Rodinne tymy'!S73)</f>
        <v>0</v>
      </c>
      <c r="T43" s="104">
        <f>('Rodinne tymy'!T73)</f>
        <v>0</v>
      </c>
      <c r="U43" s="134">
        <f>('Rodinne tymy'!U73)</f>
        <v>0</v>
      </c>
      <c r="V43" s="101">
        <f>('Rodinne tymy'!V73)</f>
        <v>0</v>
      </c>
      <c r="W43" s="134">
        <f>('Rodinne tymy'!W73)</f>
        <v>0</v>
      </c>
      <c r="X43" s="101">
        <f>('Rodinne tymy'!X73)</f>
        <v>0</v>
      </c>
      <c r="Y43" s="134">
        <f>('Rodinne tymy'!Y73)</f>
        <v>0</v>
      </c>
      <c r="Z43" s="104">
        <f>('Rodinne tymy'!Z73)</f>
        <v>25.8</v>
      </c>
      <c r="AA43" s="134">
        <f>('Rodinne tymy'!AA73)</f>
        <v>287</v>
      </c>
      <c r="AB43" s="105">
        <f>('Rodinne tymy'!AB73)</f>
        <v>0</v>
      </c>
      <c r="AC43" s="105">
        <f>('Rodinne tymy'!AC73)</f>
        <v>0</v>
      </c>
      <c r="AD43" s="106">
        <f>('Rodinne tymy'!AD73)</f>
        <v>0</v>
      </c>
      <c r="AE43" s="135">
        <f>('Rodinne tymy'!AE73)</f>
        <v>0</v>
      </c>
      <c r="AF43" s="136">
        <f t="shared" si="0"/>
        <v>0</v>
      </c>
      <c r="AG43" s="133">
        <f t="shared" si="1"/>
        <v>1205</v>
      </c>
      <c r="AN43" s="153"/>
    </row>
    <row r="44" spans="1:40" x14ac:dyDescent="0.2">
      <c r="A44" s="90" t="s">
        <v>197</v>
      </c>
      <c r="B44" s="101">
        <f>('Rodinne tymy'!C211)</f>
        <v>0</v>
      </c>
      <c r="C44" s="288" t="str">
        <f>('Rodinne tymy'!D211)</f>
        <v>Dita</v>
      </c>
      <c r="D44" s="288" t="str">
        <f>('Rodinne tymy'!E211)</f>
        <v>Helclová</v>
      </c>
      <c r="E44" s="276" t="str">
        <f>('Rodinne tymy'!F211)</f>
        <v>d</v>
      </c>
      <c r="F44" s="101">
        <f>('Rodinne tymy'!G211)</f>
        <v>0</v>
      </c>
      <c r="G44" s="101">
        <f>('Rodinne tymy'!H211)</f>
        <v>0</v>
      </c>
      <c r="H44" s="102">
        <f>('Rodinne tymy'!AT211)</f>
        <v>0</v>
      </c>
      <c r="I44" s="187" t="str">
        <f>('Rodinne tymy'!AU211)</f>
        <v/>
      </c>
      <c r="J44" s="107">
        <f>('Rodinne tymy'!I211)</f>
        <v>11.1</v>
      </c>
      <c r="K44" s="134">
        <f>('Rodinne tymy'!K211)</f>
        <v>320</v>
      </c>
      <c r="L44" s="104">
        <f>('Rodinne tymy'!L211)</f>
        <v>2.1800000000000002</v>
      </c>
      <c r="M44" s="134">
        <f>('Rodinne tymy'!M211)</f>
        <v>224</v>
      </c>
      <c r="N44" s="104">
        <f>('Rodinne tymy'!N211)</f>
        <v>0</v>
      </c>
      <c r="O44" s="134">
        <f>('Rodinne tymy'!O211)</f>
        <v>0</v>
      </c>
      <c r="P44" s="101">
        <f>('Rodinne tymy'!P211)</f>
        <v>0</v>
      </c>
      <c r="Q44" s="134">
        <f>('Rodinne tymy'!Q211)</f>
        <v>0</v>
      </c>
      <c r="R44" s="101">
        <f>('Rodinne tymy'!R211)</f>
        <v>0</v>
      </c>
      <c r="S44" s="134">
        <f>('Rodinne tymy'!S211)</f>
        <v>0</v>
      </c>
      <c r="T44" s="104">
        <f>('Rodinne tymy'!T211)</f>
        <v>0</v>
      </c>
      <c r="U44" s="134">
        <f>('Rodinne tymy'!U211)</f>
        <v>0</v>
      </c>
      <c r="V44" s="101">
        <f>('Rodinne tymy'!V211)</f>
        <v>0</v>
      </c>
      <c r="W44" s="134">
        <f>('Rodinne tymy'!W211)</f>
        <v>0</v>
      </c>
      <c r="X44" s="101">
        <f>('Rodinne tymy'!X211)</f>
        <v>0</v>
      </c>
      <c r="Y44" s="134">
        <f>('Rodinne tymy'!Y211)</f>
        <v>0</v>
      </c>
      <c r="Z44" s="104">
        <f>('Rodinne tymy'!Z211)</f>
        <v>6.5</v>
      </c>
      <c r="AA44" s="134">
        <f>('Rodinne tymy'!AA211)</f>
        <v>30</v>
      </c>
      <c r="AB44" s="101">
        <f>('Rodinne tymy'!AB211)</f>
        <v>0</v>
      </c>
      <c r="AC44" s="101">
        <f>('Rodinne tymy'!AC211)</f>
        <v>0</v>
      </c>
      <c r="AD44" s="106">
        <f>('Rodinne tymy'!AD211)</f>
        <v>0</v>
      </c>
      <c r="AE44" s="134">
        <f>('Rodinne tymy'!AE211)</f>
        <v>0</v>
      </c>
      <c r="AF44" s="136">
        <f t="shared" si="0"/>
        <v>0</v>
      </c>
      <c r="AG44" s="133">
        <f t="shared" si="1"/>
        <v>574</v>
      </c>
      <c r="AN44" s="153"/>
    </row>
    <row r="45" spans="1:40" x14ac:dyDescent="0.2">
      <c r="A45" s="90" t="s">
        <v>199</v>
      </c>
      <c r="B45" s="101">
        <f>('Rodinne tymy'!C157)</f>
        <v>0</v>
      </c>
      <c r="C45" s="288" t="str">
        <f>('Rodinne tymy'!D157)</f>
        <v xml:space="preserve">Eda </v>
      </c>
      <c r="D45" s="288" t="str">
        <f>('Rodinne tymy'!E157)</f>
        <v>Lebeda</v>
      </c>
      <c r="E45" s="276" t="str">
        <f>('Rodinne tymy'!F157)</f>
        <v>d</v>
      </c>
      <c r="F45" s="101">
        <f>('Rodinne tymy'!G157)</f>
        <v>0</v>
      </c>
      <c r="G45" s="101">
        <f>('Rodinne tymy'!H157)</f>
        <v>0</v>
      </c>
      <c r="H45" s="102">
        <f>('Rodinne tymy'!AT157)</f>
        <v>0</v>
      </c>
      <c r="I45" s="187" t="str">
        <f>('Rodinne tymy'!AU157)</f>
        <v/>
      </c>
      <c r="J45" s="107">
        <f>('Rodinne tymy'!I157)</f>
        <v>10.4</v>
      </c>
      <c r="K45" s="134">
        <f>('Rodinne tymy'!K157)</f>
        <v>450</v>
      </c>
      <c r="L45" s="104">
        <f>('Rodinne tymy'!L157)</f>
        <v>2.97</v>
      </c>
      <c r="M45" s="134">
        <f>('Rodinne tymy'!M157)</f>
        <v>368</v>
      </c>
      <c r="N45" s="104">
        <f>('Rodinne tymy'!N157)</f>
        <v>0</v>
      </c>
      <c r="O45" s="134">
        <f>('Rodinne tymy'!O157)</f>
        <v>0</v>
      </c>
      <c r="P45" s="101">
        <f>('Rodinne tymy'!P157)</f>
        <v>0</v>
      </c>
      <c r="Q45" s="134">
        <f>('Rodinne tymy'!Q157)</f>
        <v>0</v>
      </c>
      <c r="R45" s="101">
        <f>('Rodinne tymy'!R157)</f>
        <v>0</v>
      </c>
      <c r="S45" s="134">
        <f>('Rodinne tymy'!S157)</f>
        <v>0</v>
      </c>
      <c r="T45" s="104">
        <f>('Rodinne tymy'!T157)</f>
        <v>0</v>
      </c>
      <c r="U45" s="134">
        <f>('Rodinne tymy'!U157)</f>
        <v>0</v>
      </c>
      <c r="V45" s="101">
        <f>('Rodinne tymy'!V157)</f>
        <v>0</v>
      </c>
      <c r="W45" s="134">
        <f>('Rodinne tymy'!W157)</f>
        <v>0</v>
      </c>
      <c r="X45" s="101">
        <f>('Rodinne tymy'!X157)</f>
        <v>0</v>
      </c>
      <c r="Y45" s="134">
        <f>('Rodinne tymy'!Y157)</f>
        <v>0</v>
      </c>
      <c r="Z45" s="104">
        <f>('Rodinne tymy'!Z157)</f>
        <v>15</v>
      </c>
      <c r="AA45" s="134">
        <f>('Rodinne tymy'!AA157)</f>
        <v>143</v>
      </c>
      <c r="AB45" s="101">
        <f>('Rodinne tymy'!AB157)</f>
        <v>0</v>
      </c>
      <c r="AC45" s="101">
        <f>('Rodinne tymy'!AC157)</f>
        <v>0</v>
      </c>
      <c r="AD45" s="106">
        <f>('Rodinne tymy'!AD157)</f>
        <v>0</v>
      </c>
      <c r="AE45" s="134">
        <f>('Rodinne tymy'!AE157)</f>
        <v>0</v>
      </c>
      <c r="AF45" s="136">
        <f t="shared" si="0"/>
        <v>0</v>
      </c>
      <c r="AG45" s="133">
        <f t="shared" si="1"/>
        <v>961</v>
      </c>
      <c r="AN45" s="153"/>
    </row>
    <row r="46" spans="1:40" x14ac:dyDescent="0.2">
      <c r="A46" s="90" t="s">
        <v>201</v>
      </c>
      <c r="B46" s="101">
        <f>('Rodinne tymy'!C217)</f>
        <v>0</v>
      </c>
      <c r="C46" s="288" t="str">
        <f>('Rodinne tymy'!D217)</f>
        <v>Tomáš</v>
      </c>
      <c r="D46" s="288" t="str">
        <f>('Rodinne tymy'!E217)</f>
        <v>Praščák</v>
      </c>
      <c r="E46" s="276" t="str">
        <f>('Rodinne tymy'!F217)</f>
        <v>d</v>
      </c>
      <c r="F46" s="101">
        <f>('Rodinne tymy'!G217)</f>
        <v>0</v>
      </c>
      <c r="G46" s="101">
        <f>('Rodinne tymy'!H217)</f>
        <v>0</v>
      </c>
      <c r="H46" s="102">
        <f>('Rodinne tymy'!AT217)</f>
        <v>0</v>
      </c>
      <c r="I46" s="187" t="str">
        <f>('Rodinne tymy'!AU217)</f>
        <v/>
      </c>
      <c r="J46" s="107">
        <f>('Rodinne tymy'!I217)</f>
        <v>14.8</v>
      </c>
      <c r="K46" s="134">
        <f>('Rodinne tymy'!K217)</f>
        <v>0</v>
      </c>
      <c r="L46" s="104">
        <f>('Rodinne tymy'!L217)</f>
        <v>1.98</v>
      </c>
      <c r="M46" s="134">
        <f>('Rodinne tymy'!M217)</f>
        <v>188</v>
      </c>
      <c r="N46" s="104">
        <f>('Rodinne tymy'!N217)</f>
        <v>0</v>
      </c>
      <c r="O46" s="134">
        <f>('Rodinne tymy'!O217)</f>
        <v>0</v>
      </c>
      <c r="P46" s="101">
        <f>('Rodinne tymy'!P217)</f>
        <v>0</v>
      </c>
      <c r="Q46" s="134">
        <f>('Rodinne tymy'!Q217)</f>
        <v>0</v>
      </c>
      <c r="R46" s="101">
        <f>('Rodinne tymy'!R217)</f>
        <v>0</v>
      </c>
      <c r="S46" s="134">
        <f>('Rodinne tymy'!S217)</f>
        <v>0</v>
      </c>
      <c r="T46" s="104">
        <f>('Rodinne tymy'!T217)</f>
        <v>0</v>
      </c>
      <c r="U46" s="134">
        <f>('Rodinne tymy'!U217)</f>
        <v>0</v>
      </c>
      <c r="V46" s="101">
        <f>('Rodinne tymy'!V217)</f>
        <v>0</v>
      </c>
      <c r="W46" s="134">
        <f>('Rodinne tymy'!W217)</f>
        <v>0</v>
      </c>
      <c r="X46" s="101">
        <f>('Rodinne tymy'!X217)</f>
        <v>0</v>
      </c>
      <c r="Y46" s="134">
        <f>('Rodinne tymy'!Y217)</f>
        <v>0</v>
      </c>
      <c r="Z46" s="104">
        <f>('Rodinne tymy'!Z217)</f>
        <v>13.7</v>
      </c>
      <c r="AA46" s="134">
        <f>('Rodinne tymy'!AA217)</f>
        <v>126</v>
      </c>
      <c r="AB46" s="101">
        <f>('Rodinne tymy'!AB217)</f>
        <v>0</v>
      </c>
      <c r="AC46" s="101">
        <f>('Rodinne tymy'!AC217)</f>
        <v>0</v>
      </c>
      <c r="AD46" s="106">
        <f>('Rodinne tymy'!AD217)</f>
        <v>0</v>
      </c>
      <c r="AE46" s="134">
        <f>('Rodinne tymy'!AE217)</f>
        <v>0</v>
      </c>
      <c r="AF46" s="136">
        <f t="shared" si="0"/>
        <v>0</v>
      </c>
      <c r="AG46" s="133">
        <f t="shared" si="1"/>
        <v>314</v>
      </c>
      <c r="AN46" s="153"/>
    </row>
    <row r="47" spans="1:40" x14ac:dyDescent="0.2">
      <c r="A47" s="90" t="s">
        <v>203</v>
      </c>
      <c r="B47" s="101">
        <f>('Rodinne tymy'!C151)</f>
        <v>0</v>
      </c>
      <c r="C47" s="288" t="str">
        <f>('Rodinne tymy'!D151)</f>
        <v>Tereza</v>
      </c>
      <c r="D47" s="288" t="str">
        <f>('Rodinne tymy'!E151)</f>
        <v>Rýparová</v>
      </c>
      <c r="E47" s="276" t="str">
        <f>('Rodinne tymy'!F151)</f>
        <v>d</v>
      </c>
      <c r="F47" s="101">
        <f>('Rodinne tymy'!G151)</f>
        <v>0</v>
      </c>
      <c r="G47" s="101">
        <f>('Rodinne tymy'!H151)</f>
        <v>0</v>
      </c>
      <c r="H47" s="102">
        <f>('Rodinne tymy'!AT151)</f>
        <v>0</v>
      </c>
      <c r="I47" s="187" t="str">
        <f>('Rodinne tymy'!AU151)</f>
        <v/>
      </c>
      <c r="J47" s="107">
        <f>('Rodinne tymy'!I151)</f>
        <v>10.3</v>
      </c>
      <c r="K47" s="134">
        <f>('Rodinne tymy'!K151)</f>
        <v>470</v>
      </c>
      <c r="L47" s="104">
        <f>('Rodinne tymy'!L151)</f>
        <v>3.33</v>
      </c>
      <c r="M47" s="134">
        <f>('Rodinne tymy'!M151)</f>
        <v>433</v>
      </c>
      <c r="N47" s="104">
        <f>('Rodinne tymy'!N151)</f>
        <v>0</v>
      </c>
      <c r="O47" s="134">
        <f>('Rodinne tymy'!O151)</f>
        <v>0</v>
      </c>
      <c r="P47" s="101">
        <f>('Rodinne tymy'!P151)</f>
        <v>0</v>
      </c>
      <c r="Q47" s="134">
        <f>('Rodinne tymy'!Q151)</f>
        <v>0</v>
      </c>
      <c r="R47" s="101">
        <f>('Rodinne tymy'!R151)</f>
        <v>0</v>
      </c>
      <c r="S47" s="134">
        <f>('Rodinne tymy'!S151)</f>
        <v>0</v>
      </c>
      <c r="T47" s="104">
        <f>('Rodinne tymy'!T151)</f>
        <v>0</v>
      </c>
      <c r="U47" s="134">
        <f>('Rodinne tymy'!U151)</f>
        <v>0</v>
      </c>
      <c r="V47" s="101">
        <f>('Rodinne tymy'!V151)</f>
        <v>0</v>
      </c>
      <c r="W47" s="134">
        <f>('Rodinne tymy'!W151)</f>
        <v>0</v>
      </c>
      <c r="X47" s="101">
        <f>('Rodinne tymy'!X151)</f>
        <v>0</v>
      </c>
      <c r="Y47" s="134">
        <f>('Rodinne tymy'!Y151)</f>
        <v>0</v>
      </c>
      <c r="Z47" s="104">
        <f>('Rodinne tymy'!Z151)</f>
        <v>21.5</v>
      </c>
      <c r="AA47" s="134">
        <f>('Rodinne tymy'!AA151)</f>
        <v>230</v>
      </c>
      <c r="AB47" s="101">
        <f>('Rodinne tymy'!AB151)</f>
        <v>0</v>
      </c>
      <c r="AC47" s="101">
        <f>('Rodinne tymy'!AC151)</f>
        <v>0</v>
      </c>
      <c r="AD47" s="106">
        <f>('Rodinne tymy'!AD151)</f>
        <v>0</v>
      </c>
      <c r="AE47" s="134">
        <f>('Rodinne tymy'!AE151)</f>
        <v>0</v>
      </c>
      <c r="AF47" s="136">
        <f t="shared" si="0"/>
        <v>0</v>
      </c>
      <c r="AG47" s="133">
        <f t="shared" si="1"/>
        <v>1133</v>
      </c>
      <c r="AN47" s="153"/>
    </row>
    <row r="48" spans="1:40" x14ac:dyDescent="0.2">
      <c r="A48" s="90" t="s">
        <v>205</v>
      </c>
      <c r="B48" s="101">
        <f>('Rodinne tymy'!C187)</f>
        <v>0</v>
      </c>
      <c r="C48" s="288" t="str">
        <f>('Rodinne tymy'!D187)</f>
        <v>Liliana</v>
      </c>
      <c r="D48" s="288" t="str">
        <f>('Rodinne tymy'!E187)</f>
        <v>Výtisková</v>
      </c>
      <c r="E48" s="276" t="str">
        <f>('Rodinne tymy'!F187)</f>
        <v>d</v>
      </c>
      <c r="F48" s="101">
        <f>('Rodinne tymy'!G187)</f>
        <v>0</v>
      </c>
      <c r="G48" s="101">
        <f>('Rodinne tymy'!H187)</f>
        <v>0</v>
      </c>
      <c r="H48" s="102">
        <f>('Rodinne tymy'!AT187)</f>
        <v>0</v>
      </c>
      <c r="I48" s="187" t="str">
        <f>('Rodinne tymy'!AU187)</f>
        <v/>
      </c>
      <c r="J48" s="107">
        <f>('Rodinne tymy'!I187)</f>
        <v>11.9</v>
      </c>
      <c r="K48" s="134">
        <f>('Rodinne tymy'!K187)</f>
        <v>240</v>
      </c>
      <c r="L48" s="104">
        <f>('Rodinne tymy'!L187)</f>
        <v>2.48</v>
      </c>
      <c r="M48" s="134">
        <f>('Rodinne tymy'!M187)</f>
        <v>279</v>
      </c>
      <c r="N48" s="104">
        <f>('Rodinne tymy'!N187)</f>
        <v>0</v>
      </c>
      <c r="O48" s="134">
        <f>('Rodinne tymy'!O187)</f>
        <v>0</v>
      </c>
      <c r="P48" s="101">
        <f>('Rodinne tymy'!P187)</f>
        <v>0</v>
      </c>
      <c r="Q48" s="134">
        <f>('Rodinne tymy'!Q187)</f>
        <v>0</v>
      </c>
      <c r="R48" s="101">
        <f>('Rodinne tymy'!R187)</f>
        <v>0</v>
      </c>
      <c r="S48" s="134">
        <f>('Rodinne tymy'!S187)</f>
        <v>0</v>
      </c>
      <c r="T48" s="104">
        <f>('Rodinne tymy'!T187)</f>
        <v>0</v>
      </c>
      <c r="U48" s="134">
        <f>('Rodinne tymy'!U187)</f>
        <v>0</v>
      </c>
      <c r="V48" s="101">
        <f>('Rodinne tymy'!V187)</f>
        <v>0</v>
      </c>
      <c r="W48" s="134">
        <f>('Rodinne tymy'!W187)</f>
        <v>0</v>
      </c>
      <c r="X48" s="101">
        <f>('Rodinne tymy'!X187)</f>
        <v>0</v>
      </c>
      <c r="Y48" s="134">
        <f>('Rodinne tymy'!Y187)</f>
        <v>0</v>
      </c>
      <c r="Z48" s="104">
        <f>('Rodinne tymy'!Z187)</f>
        <v>12.8</v>
      </c>
      <c r="AA48" s="134">
        <f>('Rodinne tymy'!AA187)</f>
        <v>114</v>
      </c>
      <c r="AB48" s="101">
        <f>('Rodinne tymy'!AB187)</f>
        <v>0</v>
      </c>
      <c r="AC48" s="101">
        <f>('Rodinne tymy'!AC187)</f>
        <v>0</v>
      </c>
      <c r="AD48" s="106">
        <f>('Rodinne tymy'!AD187)</f>
        <v>0</v>
      </c>
      <c r="AE48" s="134">
        <f>('Rodinne tymy'!AE187)</f>
        <v>0</v>
      </c>
      <c r="AF48" s="136">
        <f t="shared" si="0"/>
        <v>0</v>
      </c>
      <c r="AG48" s="133">
        <f t="shared" si="1"/>
        <v>633</v>
      </c>
      <c r="AN48" s="153"/>
    </row>
    <row r="49" spans="1:40" x14ac:dyDescent="0.2">
      <c r="A49" s="90" t="s">
        <v>207</v>
      </c>
      <c r="B49" s="101">
        <f>('Rodinne tymy'!C235)</f>
        <v>0</v>
      </c>
      <c r="C49" s="288" t="str">
        <f>('Rodinne tymy'!D235)</f>
        <v>Saša</v>
      </c>
      <c r="D49" s="288" t="str">
        <f>('Rodinne tymy'!E235)</f>
        <v>Sliž</v>
      </c>
      <c r="E49" s="276" t="str">
        <f>('Rodinne tymy'!F235)</f>
        <v>d</v>
      </c>
      <c r="F49" s="101">
        <f>('Rodinne tymy'!G235)</f>
        <v>0</v>
      </c>
      <c r="G49" s="101">
        <f>('Rodinne tymy'!H235)</f>
        <v>0</v>
      </c>
      <c r="H49" s="102">
        <f>('Rodinne tymy'!AT235)</f>
        <v>0</v>
      </c>
      <c r="I49" s="187" t="str">
        <f>('Rodinne tymy'!AU235)</f>
        <v/>
      </c>
      <c r="J49" s="107">
        <f>('Rodinne tymy'!I235)</f>
        <v>14</v>
      </c>
      <c r="K49" s="134">
        <f>('Rodinne tymy'!K235)</f>
        <v>30</v>
      </c>
      <c r="L49" s="104">
        <f>('Rodinne tymy'!L235)</f>
        <v>1.95</v>
      </c>
      <c r="M49" s="134">
        <f>('Rodinne tymy'!M235)</f>
        <v>182</v>
      </c>
      <c r="N49" s="104">
        <f>('Rodinne tymy'!N235)</f>
        <v>0</v>
      </c>
      <c r="O49" s="134">
        <f>('Rodinne tymy'!O235)</f>
        <v>0</v>
      </c>
      <c r="P49" s="101">
        <f>('Rodinne tymy'!P235)</f>
        <v>0</v>
      </c>
      <c r="Q49" s="134">
        <f>('Rodinne tymy'!Q235)</f>
        <v>0</v>
      </c>
      <c r="R49" s="101">
        <f>('Rodinne tymy'!R235)</f>
        <v>0</v>
      </c>
      <c r="S49" s="134">
        <f>('Rodinne tymy'!S235)</f>
        <v>0</v>
      </c>
      <c r="T49" s="104">
        <f>('Rodinne tymy'!T235)</f>
        <v>0</v>
      </c>
      <c r="U49" s="134">
        <f>('Rodinne tymy'!U235)</f>
        <v>0</v>
      </c>
      <c r="V49" s="101">
        <f>('Rodinne tymy'!V235)</f>
        <v>0</v>
      </c>
      <c r="W49" s="134">
        <f>('Rodinne tymy'!W235)</f>
        <v>0</v>
      </c>
      <c r="X49" s="101">
        <f>('Rodinne tymy'!X235)</f>
        <v>0</v>
      </c>
      <c r="Y49" s="134">
        <f>('Rodinne tymy'!Y235)</f>
        <v>0</v>
      </c>
      <c r="Z49" s="104">
        <f>('Rodinne tymy'!Z235)</f>
        <v>11.5</v>
      </c>
      <c r="AA49" s="134">
        <f>('Rodinne tymy'!AA235)</f>
        <v>96</v>
      </c>
      <c r="AB49" s="101">
        <f>('Rodinne tymy'!AB235)</f>
        <v>0</v>
      </c>
      <c r="AC49" s="101">
        <f>('Rodinne tymy'!AC235)</f>
        <v>0</v>
      </c>
      <c r="AD49" s="106">
        <f>('Rodinne tymy'!AD235)</f>
        <v>0</v>
      </c>
      <c r="AE49" s="134">
        <f>('Rodinne tymy'!AE235)</f>
        <v>0</v>
      </c>
      <c r="AF49" s="136">
        <f t="shared" si="0"/>
        <v>0</v>
      </c>
      <c r="AG49" s="133">
        <f t="shared" si="1"/>
        <v>308</v>
      </c>
      <c r="AN49" s="153"/>
    </row>
    <row r="50" spans="1:40" x14ac:dyDescent="0.2">
      <c r="A50" s="90" t="s">
        <v>209</v>
      </c>
      <c r="B50" s="101">
        <f>('Rodinne tymy'!C223)</f>
        <v>0</v>
      </c>
      <c r="C50" s="288" t="str">
        <f>('Rodinne tymy'!D223)</f>
        <v>Robin</v>
      </c>
      <c r="D50" s="288" t="str">
        <f>('Rodinne tymy'!E223)</f>
        <v>Znamenáček</v>
      </c>
      <c r="E50" s="276" t="str">
        <f>('Rodinne tymy'!F223)</f>
        <v>d</v>
      </c>
      <c r="F50" s="101">
        <f>('Rodinne tymy'!G223)</f>
        <v>0</v>
      </c>
      <c r="G50" s="101">
        <f>('Rodinne tymy'!H223)</f>
        <v>0</v>
      </c>
      <c r="H50" s="102">
        <f>('Rodinne tymy'!AT223)</f>
        <v>0</v>
      </c>
      <c r="I50" s="187" t="str">
        <f>('Rodinne tymy'!AU223)</f>
        <v/>
      </c>
      <c r="J50" s="107">
        <f>('Rodinne tymy'!I223)</f>
        <v>11.8</v>
      </c>
      <c r="K50" s="134">
        <f>('Rodinne tymy'!K223)</f>
        <v>250</v>
      </c>
      <c r="L50" s="104">
        <f>('Rodinne tymy'!L223)</f>
        <v>2.52</v>
      </c>
      <c r="M50" s="134">
        <f>('Rodinne tymy'!M223)</f>
        <v>286</v>
      </c>
      <c r="N50" s="104">
        <f>('Rodinne tymy'!N223)</f>
        <v>0</v>
      </c>
      <c r="O50" s="134">
        <f>('Rodinne tymy'!O223)</f>
        <v>0</v>
      </c>
      <c r="P50" s="101">
        <f>('Rodinne tymy'!P223)</f>
        <v>0</v>
      </c>
      <c r="Q50" s="134">
        <f>('Rodinne tymy'!Q223)</f>
        <v>0</v>
      </c>
      <c r="R50" s="101">
        <f>('Rodinne tymy'!R223)</f>
        <v>0</v>
      </c>
      <c r="S50" s="134">
        <f>('Rodinne tymy'!S223)</f>
        <v>0</v>
      </c>
      <c r="T50" s="104">
        <f>('Rodinne tymy'!T223)</f>
        <v>0</v>
      </c>
      <c r="U50" s="134">
        <f>('Rodinne tymy'!U223)</f>
        <v>0</v>
      </c>
      <c r="V50" s="101">
        <f>('Rodinne tymy'!V223)</f>
        <v>0</v>
      </c>
      <c r="W50" s="134">
        <f>('Rodinne tymy'!W223)</f>
        <v>0</v>
      </c>
      <c r="X50" s="101">
        <f>('Rodinne tymy'!X223)</f>
        <v>0</v>
      </c>
      <c r="Y50" s="134">
        <f>('Rodinne tymy'!Y223)</f>
        <v>0</v>
      </c>
      <c r="Z50" s="104">
        <f>('Rodinne tymy'!Z223)</f>
        <v>11.6</v>
      </c>
      <c r="AA50" s="134">
        <f>('Rodinne tymy'!AA223)</f>
        <v>98</v>
      </c>
      <c r="AB50" s="101">
        <f>('Rodinne tymy'!AB223)</f>
        <v>0</v>
      </c>
      <c r="AC50" s="101">
        <f>('Rodinne tymy'!AC223)</f>
        <v>0</v>
      </c>
      <c r="AD50" s="106">
        <f>('Rodinne tymy'!AD223)</f>
        <v>0</v>
      </c>
      <c r="AE50" s="134">
        <f>('Rodinne tymy'!AE223)</f>
        <v>0</v>
      </c>
      <c r="AF50" s="136">
        <f t="shared" si="0"/>
        <v>0</v>
      </c>
      <c r="AG50" s="133">
        <f t="shared" si="1"/>
        <v>634</v>
      </c>
      <c r="AN50" s="153"/>
    </row>
  </sheetData>
  <sheetProtection formatCells="0" sort="0"/>
  <sortState ref="B10:AG50">
    <sortCondition descending="1" ref="AG10:AG50"/>
  </sortState>
  <mergeCells count="9">
    <mergeCell ref="J5:AG5"/>
    <mergeCell ref="J6:AG6"/>
    <mergeCell ref="C5:H5"/>
    <mergeCell ref="C1:AG1"/>
    <mergeCell ref="R3:S3"/>
    <mergeCell ref="T3:W3"/>
    <mergeCell ref="AD3:AG3"/>
    <mergeCell ref="Y3:AC3"/>
    <mergeCell ref="D3:N3"/>
  </mergeCells>
  <phoneticPr fontId="0" type="noConversion"/>
  <pageMargins left="0" right="0" top="0.59055118110236227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W57"/>
  <sheetViews>
    <sheetView tabSelected="1" workbookViewId="0">
      <pane ySplit="9" topLeftCell="A10" activePane="bottomLeft" state="frozen"/>
      <selection activeCell="C13" sqref="C13"/>
      <selection pane="bottomLeft" activeCell="H34" sqref="H34"/>
    </sheetView>
  </sheetViews>
  <sheetFormatPr defaultColWidth="9.140625" defaultRowHeight="12.75" x14ac:dyDescent="0.2"/>
  <cols>
    <col min="1" max="1" width="4" style="10" customWidth="1"/>
    <col min="2" max="2" width="3.28515625" style="24" customWidth="1"/>
    <col min="3" max="4" width="12.5703125" style="24" customWidth="1"/>
    <col min="5" max="5" width="5" style="44" customWidth="1"/>
    <col min="6" max="7" width="4.7109375" style="43" customWidth="1"/>
    <col min="8" max="8" width="16.85546875" style="24" customWidth="1"/>
    <col min="9" max="9" width="3.42578125" style="189" hidden="1" customWidth="1"/>
    <col min="10" max="10" width="4.7109375" style="45" hidden="1" customWidth="1"/>
    <col min="11" max="11" width="4.5703125" style="46" hidden="1" customWidth="1"/>
    <col min="12" max="12" width="4.42578125" style="44" hidden="1" customWidth="1"/>
    <col min="13" max="13" width="4.140625" style="46" hidden="1" customWidth="1"/>
    <col min="14" max="14" width="5.42578125" style="44" customWidth="1"/>
    <col min="15" max="15" width="4.140625" style="46" customWidth="1"/>
    <col min="16" max="16" width="4.7109375" style="46" hidden="1" customWidth="1"/>
    <col min="17" max="17" width="4.28515625" style="46" hidden="1" customWidth="1"/>
    <col min="18" max="19" width="4.5703125" style="46" customWidth="1"/>
    <col min="20" max="20" width="4.85546875" style="46" customWidth="1"/>
    <col min="21" max="21" width="4.5703125" style="46" customWidth="1"/>
    <col min="22" max="22" width="5.28515625" style="45" hidden="1" customWidth="1"/>
    <col min="23" max="23" width="4.28515625" style="46" hidden="1" customWidth="1"/>
    <col min="24" max="24" width="4.5703125" style="44" customWidth="1"/>
    <col min="25" max="25" width="4.140625" style="46" customWidth="1"/>
    <col min="26" max="26" width="6" style="47" hidden="1" customWidth="1"/>
    <col min="27" max="28" width="4.5703125" style="47" hidden="1" customWidth="1"/>
    <col min="29" max="29" width="4.85546875" style="45" customWidth="1"/>
    <col min="30" max="30" width="5.28515625" style="45" hidden="1" customWidth="1"/>
    <col min="31" max="31" width="5.42578125" style="46" customWidth="1"/>
    <col min="32" max="32" width="1.85546875" style="48" hidden="1" customWidth="1"/>
    <col min="33" max="33" width="6.28515625" style="49" customWidth="1"/>
    <col min="34" max="34" width="9.28515625" style="38" customWidth="1"/>
    <col min="35" max="35" width="1.28515625" style="24" customWidth="1"/>
    <col min="36" max="36" width="5.5703125" style="24" customWidth="1"/>
    <col min="37" max="39" width="4.140625" style="42" customWidth="1"/>
    <col min="40" max="40" width="4.5703125" style="43" customWidth="1"/>
    <col min="41" max="41" width="7.7109375" style="42" customWidth="1"/>
    <col min="42" max="42" width="6.42578125" style="42" customWidth="1"/>
    <col min="43" max="44" width="6.28515625" style="42" customWidth="1"/>
    <col min="45" max="46" width="9.140625" style="42"/>
    <col min="47" max="16384" width="9.140625" style="24"/>
  </cols>
  <sheetData>
    <row r="1" spans="1:49" s="26" customFormat="1" ht="25.5" customHeight="1" x14ac:dyDescent="0.3">
      <c r="A1" s="11"/>
      <c r="C1" s="408" t="s">
        <v>269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27"/>
      <c r="AJ1" s="27"/>
      <c r="AK1" s="28"/>
      <c r="AL1" s="28"/>
      <c r="AM1" s="28"/>
      <c r="AN1" s="29"/>
      <c r="AO1" s="28"/>
      <c r="AP1" s="28"/>
      <c r="AQ1" s="28"/>
      <c r="AR1" s="28"/>
      <c r="AS1" s="28"/>
      <c r="AT1" s="28"/>
      <c r="AU1" s="27"/>
      <c r="AV1" s="27"/>
      <c r="AW1" s="27"/>
    </row>
    <row r="2" spans="1:49" s="26" customFormat="1" ht="12" customHeight="1" x14ac:dyDescent="0.3">
      <c r="A2" s="108"/>
      <c r="B2" s="109"/>
      <c r="C2" s="110"/>
      <c r="D2" s="110"/>
      <c r="E2" s="163"/>
      <c r="F2" s="163"/>
      <c r="G2" s="163"/>
      <c r="H2" s="110"/>
      <c r="I2" s="141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27"/>
      <c r="AJ2" s="27"/>
      <c r="AK2" s="28"/>
      <c r="AL2" s="28"/>
      <c r="AM2" s="28"/>
      <c r="AN2" s="29"/>
      <c r="AO2" s="28"/>
      <c r="AP2" s="28"/>
      <c r="AQ2" s="28"/>
      <c r="AR2" s="28"/>
      <c r="AS2" s="28"/>
      <c r="AT2" s="28"/>
      <c r="AU2" s="27"/>
      <c r="AV2" s="27"/>
      <c r="AW2" s="27"/>
    </row>
    <row r="3" spans="1:49" s="26" customFormat="1" ht="14.25" customHeight="1" x14ac:dyDescent="0.3">
      <c r="A3" s="90"/>
      <c r="B3" s="91"/>
      <c r="C3" s="93" t="s">
        <v>77</v>
      </c>
      <c r="D3" s="402">
        <f>('Rodinne tymy'!G3)</f>
        <v>0</v>
      </c>
      <c r="E3" s="410"/>
      <c r="F3" s="410"/>
      <c r="G3" s="410"/>
      <c r="H3" s="410"/>
      <c r="I3" s="410"/>
      <c r="J3" s="410"/>
      <c r="K3" s="410"/>
      <c r="L3" s="410"/>
      <c r="M3" s="410"/>
      <c r="N3" s="409"/>
      <c r="O3" s="96"/>
      <c r="P3" s="97"/>
      <c r="Q3" s="148"/>
      <c r="R3" s="402" t="s">
        <v>79</v>
      </c>
      <c r="S3" s="409"/>
      <c r="T3" s="403">
        <f>('Rodinne tymy'!T3)</f>
        <v>0</v>
      </c>
      <c r="U3" s="410"/>
      <c r="V3" s="410"/>
      <c r="W3" s="409"/>
      <c r="X3" s="94"/>
      <c r="Y3" s="402" t="str">
        <f>('Rodinne tymy'!AC3)</f>
        <v>okres</v>
      </c>
      <c r="Z3" s="410"/>
      <c r="AA3" s="410"/>
      <c r="AB3" s="410"/>
      <c r="AC3" s="409"/>
      <c r="AD3" s="402">
        <f>('Rodinne tymy'!AD3)</f>
        <v>0</v>
      </c>
      <c r="AE3" s="410"/>
      <c r="AF3" s="410"/>
      <c r="AG3" s="409"/>
      <c r="AH3" s="27"/>
      <c r="AJ3" s="27"/>
      <c r="AK3" s="28"/>
      <c r="AL3" s="28"/>
      <c r="AM3" s="28"/>
      <c r="AN3" s="29"/>
      <c r="AO3" s="28"/>
      <c r="AP3" s="28"/>
      <c r="AQ3" s="28"/>
      <c r="AR3" s="28"/>
      <c r="AS3" s="28"/>
      <c r="AT3" s="28"/>
      <c r="AU3" s="27"/>
      <c r="AV3" s="27"/>
      <c r="AW3" s="27"/>
    </row>
    <row r="4" spans="1:49" s="26" customFormat="1" ht="14.25" customHeight="1" x14ac:dyDescent="0.3">
      <c r="A4" s="90"/>
      <c r="B4" s="91"/>
      <c r="C4" s="94"/>
      <c r="D4" s="94"/>
      <c r="E4" s="141"/>
      <c r="F4" s="141"/>
      <c r="G4" s="141"/>
      <c r="H4" s="94"/>
      <c r="I4" s="141"/>
      <c r="J4" s="60"/>
      <c r="K4" s="285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94"/>
      <c r="Y4" s="97"/>
      <c r="Z4" s="287"/>
      <c r="AA4" s="287"/>
      <c r="AB4" s="287"/>
      <c r="AC4" s="287"/>
      <c r="AD4" s="287"/>
      <c r="AE4" s="287"/>
      <c r="AF4" s="287"/>
      <c r="AG4" s="286"/>
      <c r="AH4" s="27"/>
      <c r="AJ4" s="27"/>
      <c r="AK4" s="28"/>
      <c r="AL4" s="28"/>
      <c r="AM4" s="28"/>
      <c r="AN4" s="29"/>
      <c r="AO4" s="28"/>
      <c r="AP4" s="28"/>
      <c r="AQ4" s="28"/>
      <c r="AR4" s="28"/>
      <c r="AS4" s="28"/>
      <c r="AT4" s="28"/>
      <c r="AU4" s="27"/>
      <c r="AV4" s="27"/>
      <c r="AW4" s="27"/>
    </row>
    <row r="5" spans="1:49" s="26" customFormat="1" ht="9.9499999999999993" customHeight="1" x14ac:dyDescent="0.3">
      <c r="A5" s="90"/>
      <c r="B5" s="91"/>
      <c r="C5" s="400" t="s">
        <v>223</v>
      </c>
      <c r="D5" s="406"/>
      <c r="E5" s="406"/>
      <c r="F5" s="406"/>
      <c r="G5" s="406"/>
      <c r="H5" s="407"/>
      <c r="I5" s="186"/>
      <c r="J5" s="396" t="s">
        <v>82</v>
      </c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2"/>
      <c r="AH5" s="27"/>
      <c r="AJ5" s="27"/>
      <c r="AK5" s="28"/>
      <c r="AL5" s="28"/>
      <c r="AM5" s="28"/>
      <c r="AN5" s="29"/>
      <c r="AO5" s="28"/>
      <c r="AP5" s="28"/>
      <c r="AQ5" s="28"/>
      <c r="AR5" s="28"/>
      <c r="AS5" s="28"/>
      <c r="AT5" s="28"/>
      <c r="AU5" s="27"/>
      <c r="AV5" s="27"/>
      <c r="AW5" s="27"/>
    </row>
    <row r="6" spans="1:49" s="26" customFormat="1" ht="9.9499999999999993" customHeight="1" x14ac:dyDescent="0.3">
      <c r="A6" s="90"/>
      <c r="B6" s="91"/>
      <c r="C6" s="60"/>
      <c r="D6" s="60"/>
      <c r="E6" s="60"/>
      <c r="F6" s="60"/>
      <c r="G6" s="60"/>
      <c r="H6" s="96"/>
      <c r="I6" s="186"/>
      <c r="J6" s="399" t="s">
        <v>224</v>
      </c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5"/>
      <c r="AH6" s="27"/>
      <c r="AJ6" s="27"/>
      <c r="AK6" s="28"/>
      <c r="AL6" s="28"/>
      <c r="AM6" s="28"/>
      <c r="AN6" s="29"/>
      <c r="AO6" s="28"/>
      <c r="AP6" s="28"/>
      <c r="AQ6" s="28"/>
      <c r="AR6" s="28"/>
      <c r="AS6" s="28"/>
      <c r="AT6" s="28"/>
      <c r="AU6" s="27"/>
      <c r="AV6" s="27"/>
      <c r="AW6" s="27"/>
    </row>
    <row r="7" spans="1:49" s="26" customFormat="1" ht="14.25" customHeight="1" x14ac:dyDescent="0.3">
      <c r="A7" s="90"/>
      <c r="B7" s="91"/>
      <c r="C7" s="95"/>
      <c r="D7" s="95"/>
      <c r="E7" s="95"/>
      <c r="F7" s="95"/>
      <c r="G7" s="95"/>
      <c r="H7" s="95"/>
      <c r="I7" s="95"/>
      <c r="J7" s="95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27"/>
      <c r="AJ7" s="27"/>
      <c r="AK7" s="28"/>
      <c r="AL7" s="28"/>
      <c r="AM7" s="28"/>
      <c r="AN7" s="29"/>
      <c r="AO7" s="28"/>
      <c r="AP7" s="28"/>
      <c r="AQ7" s="28"/>
      <c r="AR7" s="28"/>
      <c r="AS7" s="28"/>
      <c r="AT7" s="28"/>
      <c r="AU7" s="27"/>
      <c r="AV7" s="27"/>
      <c r="AW7" s="27"/>
    </row>
    <row r="8" spans="1:49" x14ac:dyDescent="0.2">
      <c r="A8" s="90"/>
      <c r="B8" s="63" t="s">
        <v>104</v>
      </c>
      <c r="C8" s="88" t="s">
        <v>225</v>
      </c>
      <c r="D8" s="88" t="s">
        <v>226</v>
      </c>
      <c r="E8" s="274" t="s">
        <v>227</v>
      </c>
      <c r="F8" s="159" t="s">
        <v>230</v>
      </c>
      <c r="G8" s="159" t="s">
        <v>109</v>
      </c>
      <c r="H8" s="88" t="s">
        <v>229</v>
      </c>
      <c r="I8" s="63"/>
      <c r="J8" s="61" t="s">
        <v>86</v>
      </c>
      <c r="K8" s="62" t="s">
        <v>87</v>
      </c>
      <c r="L8" s="63" t="s">
        <v>88</v>
      </c>
      <c r="M8" s="62" t="s">
        <v>87</v>
      </c>
      <c r="N8" s="63" t="s">
        <v>89</v>
      </c>
      <c r="O8" s="62" t="s">
        <v>87</v>
      </c>
      <c r="P8" s="64" t="s">
        <v>90</v>
      </c>
      <c r="Q8" s="62" t="s">
        <v>87</v>
      </c>
      <c r="R8" s="65" t="s">
        <v>91</v>
      </c>
      <c r="S8" s="62" t="s">
        <v>124</v>
      </c>
      <c r="T8" s="64" t="s">
        <v>92</v>
      </c>
      <c r="U8" s="62" t="s">
        <v>87</v>
      </c>
      <c r="V8" s="61" t="s">
        <v>93</v>
      </c>
      <c r="W8" s="62" t="s">
        <v>87</v>
      </c>
      <c r="X8" s="63" t="s">
        <v>94</v>
      </c>
      <c r="Y8" s="62" t="s">
        <v>87</v>
      </c>
      <c r="Z8" s="64" t="s">
        <v>95</v>
      </c>
      <c r="AA8" s="62" t="s">
        <v>87</v>
      </c>
      <c r="AB8" s="65" t="s">
        <v>96</v>
      </c>
      <c r="AC8" s="61" t="s">
        <v>97</v>
      </c>
      <c r="AD8" s="61" t="s">
        <v>98</v>
      </c>
      <c r="AE8" s="62" t="s">
        <v>87</v>
      </c>
      <c r="AF8" s="99"/>
      <c r="AG8" s="63" t="s">
        <v>99</v>
      </c>
      <c r="AH8" s="30"/>
      <c r="AJ8" s="31"/>
      <c r="AK8" s="32"/>
      <c r="AL8" s="33"/>
      <c r="AM8" s="34"/>
      <c r="AN8" s="35"/>
      <c r="AO8" s="35"/>
      <c r="AP8" s="36"/>
      <c r="AQ8" s="37"/>
      <c r="AR8" s="36"/>
      <c r="AS8" s="33"/>
      <c r="AT8" s="33"/>
      <c r="AU8" s="38"/>
      <c r="AV8" s="38"/>
      <c r="AW8" s="38"/>
    </row>
    <row r="9" spans="1:49" x14ac:dyDescent="0.2">
      <c r="A9" s="90"/>
      <c r="B9" s="63"/>
      <c r="C9" s="88"/>
      <c r="D9" s="88"/>
      <c r="E9" s="63"/>
      <c r="F9" s="159"/>
      <c r="G9" s="159"/>
      <c r="H9" s="88"/>
      <c r="I9" s="63"/>
      <c r="J9" s="61" t="s">
        <v>110</v>
      </c>
      <c r="K9" s="64"/>
      <c r="L9" s="63" t="s">
        <v>111</v>
      </c>
      <c r="M9" s="62"/>
      <c r="N9" s="63" t="s">
        <v>111</v>
      </c>
      <c r="O9" s="64"/>
      <c r="P9" s="64" t="s">
        <v>112</v>
      </c>
      <c r="Q9" s="64"/>
      <c r="R9" s="64" t="s">
        <v>112</v>
      </c>
      <c r="S9" s="64"/>
      <c r="T9" s="64" t="s">
        <v>111</v>
      </c>
      <c r="U9" s="64"/>
      <c r="V9" s="61" t="s">
        <v>112</v>
      </c>
      <c r="W9" s="64"/>
      <c r="X9" s="63" t="s">
        <v>112</v>
      </c>
      <c r="Y9" s="62"/>
      <c r="Z9" s="64" t="s">
        <v>111</v>
      </c>
      <c r="AA9" s="64"/>
      <c r="AB9" s="64" t="s">
        <v>111</v>
      </c>
      <c r="AC9" s="61" t="s">
        <v>111</v>
      </c>
      <c r="AD9" s="66" t="s">
        <v>113</v>
      </c>
      <c r="AE9" s="67"/>
      <c r="AF9" s="100"/>
      <c r="AG9" s="63"/>
      <c r="AH9" s="30"/>
      <c r="AJ9" s="31"/>
      <c r="AK9" s="32"/>
      <c r="AL9" s="33"/>
      <c r="AM9" s="34"/>
      <c r="AN9" s="35"/>
      <c r="AO9" s="35"/>
      <c r="AP9" s="36"/>
      <c r="AQ9" s="37"/>
      <c r="AR9" s="36"/>
      <c r="AS9" s="33"/>
      <c r="AT9" s="33"/>
      <c r="AU9" s="38"/>
      <c r="AV9" s="38"/>
      <c r="AW9" s="38"/>
    </row>
    <row r="10" spans="1:49" x14ac:dyDescent="0.2">
      <c r="A10" s="90" t="s">
        <v>84</v>
      </c>
      <c r="B10" s="101">
        <f>('Rodinne tymy'!C74)</f>
        <v>0</v>
      </c>
      <c r="C10" s="111" t="str">
        <f>('Rodinne tymy'!D74)</f>
        <v xml:space="preserve">Stanislav </v>
      </c>
      <c r="D10" s="289" t="str">
        <f>('Rodinne tymy'!E74)</f>
        <v>Braťka</v>
      </c>
      <c r="E10" s="275" t="str">
        <f>('Rodinne tymy'!F74)</f>
        <v>r</v>
      </c>
      <c r="F10" s="101">
        <f>('Rodinne tymy'!G74)</f>
        <v>0</v>
      </c>
      <c r="G10" s="101">
        <f>('Rodinne tymy'!H74)</f>
        <v>0</v>
      </c>
      <c r="H10" s="164">
        <f>('Rodinne tymy'!AT74)</f>
        <v>0</v>
      </c>
      <c r="I10" s="190" t="str">
        <f>('Rodinne tymy'!AU74)</f>
        <v/>
      </c>
      <c r="J10" s="103">
        <f>('Rodinne tymy'!I74)</f>
        <v>9.4</v>
      </c>
      <c r="K10" s="134">
        <f>('Rodinne tymy'!K74)</f>
        <v>650</v>
      </c>
      <c r="L10" s="104">
        <f>('Rodinne tymy'!L74)</f>
        <v>3.8</v>
      </c>
      <c r="M10" s="134">
        <f>('Rodinne tymy'!M74)</f>
        <v>519</v>
      </c>
      <c r="N10" s="104">
        <f>('Rodinne tymy'!N74)</f>
        <v>10.73</v>
      </c>
      <c r="O10" s="134">
        <f>('Rodinne tymy'!O74)</f>
        <v>525</v>
      </c>
      <c r="P10" s="101">
        <f>('Rodinne tymy'!P74)</f>
        <v>0</v>
      </c>
      <c r="Q10" s="134">
        <f>('Rodinne tymy'!Q74)</f>
        <v>0</v>
      </c>
      <c r="R10" s="101">
        <f>('Rodinne tymy'!R74)</f>
        <v>0</v>
      </c>
      <c r="S10" s="134">
        <f>('Rodinne tymy'!S74)</f>
        <v>0</v>
      </c>
      <c r="T10" s="104">
        <f>('Rodinne tymy'!T74)</f>
        <v>0</v>
      </c>
      <c r="U10" s="134">
        <f>('Rodinne tymy'!U74)</f>
        <v>0</v>
      </c>
      <c r="V10" s="101">
        <f>('Rodinne tymy'!V74)</f>
        <v>0</v>
      </c>
      <c r="W10" s="134">
        <f>('Rodinne tymy'!W74)</f>
        <v>0</v>
      </c>
      <c r="X10" s="101">
        <f>('Rodinne tymy'!X74)</f>
        <v>0</v>
      </c>
      <c r="Y10" s="134">
        <f>('Rodinne tymy'!Y74)</f>
        <v>0</v>
      </c>
      <c r="Z10" s="104">
        <f>('Rodinne tymy'!Z74)</f>
        <v>0</v>
      </c>
      <c r="AA10" s="134">
        <f>('Rodinne tymy'!AA74)</f>
        <v>0</v>
      </c>
      <c r="AB10" s="105">
        <f>('Rodinne tymy'!AB74)</f>
        <v>0</v>
      </c>
      <c r="AC10" s="105">
        <f>('Rodinne tymy'!AC74)</f>
        <v>0</v>
      </c>
      <c r="AD10" s="106">
        <f>('Rodinne tymy'!AD74)</f>
        <v>9.9999999999999992E-2</v>
      </c>
      <c r="AE10" s="135">
        <f>('Rodinne tymy'!AE74)</f>
        <v>1194</v>
      </c>
      <c r="AF10" s="136">
        <f t="shared" ref="AF10:AF50" si="0">IF(AND( ISNUMBER(AC10)=NOT(ISNUMBER(AD10)),OR(AND(ISNUMBER(AC10),AC10&gt;=90),AND(ISNUMBER(AD10), AD10&gt;0,AD10&lt;=374))),1,0)</f>
        <v>0</v>
      </c>
      <c r="AG10" s="133">
        <f t="shared" ref="AG10:AG50" si="1">SUM(K10+M10+O10+Q10+S10+U10+W10+Y10+AA10+AE10)</f>
        <v>2888</v>
      </c>
      <c r="AH10" s="30"/>
      <c r="AJ10" s="39"/>
      <c r="AK10" s="40"/>
      <c r="AL10" s="33"/>
      <c r="AM10" s="33"/>
      <c r="AN10" s="41"/>
      <c r="AO10" s="33"/>
      <c r="AP10" s="33"/>
      <c r="AQ10" s="33"/>
      <c r="AR10" s="33"/>
      <c r="AS10" s="33"/>
      <c r="AT10" s="33"/>
      <c r="AU10" s="38"/>
      <c r="AV10" s="38"/>
      <c r="AW10" s="38"/>
    </row>
    <row r="11" spans="1:49" x14ac:dyDescent="0.2">
      <c r="A11" s="90" t="s">
        <v>120</v>
      </c>
      <c r="B11" s="101">
        <f>('Rodinne tymy'!C44)</f>
        <v>0</v>
      </c>
      <c r="C11" s="111" t="str">
        <f>('Rodinne tymy'!D44)</f>
        <v>Dalibor</v>
      </c>
      <c r="D11" s="289" t="str">
        <f>('Rodinne tymy'!E44)</f>
        <v>Dařílek</v>
      </c>
      <c r="E11" s="275" t="str">
        <f>('Rodinne tymy'!F44)</f>
        <v>r</v>
      </c>
      <c r="F11" s="101">
        <f>('Rodinne tymy'!G44)</f>
        <v>0</v>
      </c>
      <c r="G11" s="101">
        <f>('Rodinne tymy'!H44)</f>
        <v>0</v>
      </c>
      <c r="H11" s="164">
        <f>('Rodinne tymy'!AT44)</f>
        <v>0</v>
      </c>
      <c r="I11" s="190" t="str">
        <f>('Rodinne tymy'!AU44)</f>
        <v/>
      </c>
      <c r="J11" s="103">
        <f>('Rodinne tymy'!I44)</f>
        <v>8.6</v>
      </c>
      <c r="K11" s="134">
        <f>('Rodinne tymy'!K44)</f>
        <v>810</v>
      </c>
      <c r="L11" s="104">
        <f>('Rodinne tymy'!L44)</f>
        <v>4.3499999999999996</v>
      </c>
      <c r="M11" s="134">
        <f>('Rodinne tymy'!M44)</f>
        <v>619</v>
      </c>
      <c r="N11" s="104">
        <f>('Rodinne tymy'!N44)</f>
        <v>10.14</v>
      </c>
      <c r="O11" s="134">
        <f>('Rodinne tymy'!O44)</f>
        <v>486</v>
      </c>
      <c r="P11" s="101">
        <f>('Rodinne tymy'!P44)</f>
        <v>0</v>
      </c>
      <c r="Q11" s="134">
        <f>('Rodinne tymy'!Q44)</f>
        <v>0</v>
      </c>
      <c r="R11" s="101">
        <f>('Rodinne tymy'!R44)</f>
        <v>0</v>
      </c>
      <c r="S11" s="134">
        <f>('Rodinne tymy'!S44)</f>
        <v>0</v>
      </c>
      <c r="T11" s="104">
        <f>('Rodinne tymy'!T44)</f>
        <v>0</v>
      </c>
      <c r="U11" s="134">
        <f>('Rodinne tymy'!U44)</f>
        <v>0</v>
      </c>
      <c r="V11" s="101">
        <f>('Rodinne tymy'!V44)</f>
        <v>0</v>
      </c>
      <c r="W11" s="134">
        <f>('Rodinne tymy'!W44)</f>
        <v>0</v>
      </c>
      <c r="X11" s="101">
        <f>('Rodinne tymy'!X44)</f>
        <v>0</v>
      </c>
      <c r="Y11" s="134">
        <f>('Rodinne tymy'!Y44)</f>
        <v>0</v>
      </c>
      <c r="Z11" s="104">
        <f>('Rodinne tymy'!Z44)</f>
        <v>0</v>
      </c>
      <c r="AA11" s="134">
        <f>('Rodinne tymy'!AA44)</f>
        <v>0</v>
      </c>
      <c r="AB11" s="105">
        <f>('Rodinne tymy'!AB44)</f>
        <v>0</v>
      </c>
      <c r="AC11" s="105">
        <f>('Rodinne tymy'!AC44)</f>
        <v>0</v>
      </c>
      <c r="AD11" s="106">
        <f>('Rodinne tymy'!AD44)</f>
        <v>8.6111111111111124E-2</v>
      </c>
      <c r="AE11" s="135">
        <f>('Rodinne tymy'!AE44)</f>
        <v>1274</v>
      </c>
      <c r="AF11" s="136">
        <f t="shared" ref="AF11:AF49" si="2">IF(AND( ISNUMBER(AC11)=NOT(ISNUMBER(AD11)),OR(AND(ISNUMBER(AC11),AC11&gt;=90),AND(ISNUMBER(AD11), AD11&gt;0,AD11&lt;=374))),1,0)</f>
        <v>0</v>
      </c>
      <c r="AG11" s="133">
        <f t="shared" ref="AG11:AG49" si="3">SUM(K11+M11+O11+Q11+S11+U11+W11+Y11+AA11+AE11)</f>
        <v>3189</v>
      </c>
    </row>
    <row r="12" spans="1:49" x14ac:dyDescent="0.2">
      <c r="A12" s="90" t="s">
        <v>20</v>
      </c>
      <c r="B12" s="101">
        <f>('Rodinne tymy'!C14)</f>
        <v>0</v>
      </c>
      <c r="C12" s="111" t="str">
        <f>('Rodinne tymy'!D14)</f>
        <v>Jakub</v>
      </c>
      <c r="D12" s="289" t="str">
        <f>('Rodinne tymy'!E14)</f>
        <v>Nosek</v>
      </c>
      <c r="E12" s="275" t="str">
        <f>('Rodinne tymy'!F14)</f>
        <v>r</v>
      </c>
      <c r="F12" s="101">
        <f>('Rodinne tymy'!G14)</f>
        <v>0</v>
      </c>
      <c r="G12" s="101">
        <f>('Rodinne tymy'!H14)</f>
        <v>0</v>
      </c>
      <c r="H12" s="164">
        <f>('Rodinne tymy'!AT14)</f>
        <v>0</v>
      </c>
      <c r="I12" s="190" t="str">
        <f>('Rodinne tymy'!AU14)</f>
        <v/>
      </c>
      <c r="J12" s="103">
        <f>('Rodinne tymy'!I14)</f>
        <v>7.8</v>
      </c>
      <c r="K12" s="134">
        <f>('Rodinne tymy'!K14)</f>
        <v>970</v>
      </c>
      <c r="L12" s="104">
        <f>('Rodinne tymy'!L14)</f>
        <v>4.5999999999999996</v>
      </c>
      <c r="M12" s="134">
        <f>('Rodinne tymy'!M14)</f>
        <v>664</v>
      </c>
      <c r="N12" s="104">
        <f>('Rodinne tymy'!N14)</f>
        <v>15.91</v>
      </c>
      <c r="O12" s="134">
        <f>('Rodinne tymy'!O14)</f>
        <v>870</v>
      </c>
      <c r="P12" s="101">
        <f>('Rodinne tymy'!P14)</f>
        <v>0</v>
      </c>
      <c r="Q12" s="134">
        <f>('Rodinne tymy'!Q14)</f>
        <v>0</v>
      </c>
      <c r="R12" s="101">
        <f>('Rodinne tymy'!R14)</f>
        <v>0</v>
      </c>
      <c r="S12" s="134">
        <f>('Rodinne tymy'!S14)</f>
        <v>0</v>
      </c>
      <c r="T12" s="104">
        <f>('Rodinne tymy'!T14)</f>
        <v>0</v>
      </c>
      <c r="U12" s="134">
        <f>('Rodinne tymy'!U14)</f>
        <v>0</v>
      </c>
      <c r="V12" s="101">
        <f>('Rodinne tymy'!V14)</f>
        <v>0</v>
      </c>
      <c r="W12" s="134">
        <f>('Rodinne tymy'!W14)</f>
        <v>0</v>
      </c>
      <c r="X12" s="101">
        <f>('Rodinne tymy'!X14)</f>
        <v>0</v>
      </c>
      <c r="Y12" s="134">
        <f>('Rodinne tymy'!Y14)</f>
        <v>0</v>
      </c>
      <c r="Z12" s="104">
        <f>('Rodinne tymy'!Z14)</f>
        <v>0</v>
      </c>
      <c r="AA12" s="134">
        <f>('Rodinne tymy'!AA14)</f>
        <v>0</v>
      </c>
      <c r="AB12" s="105">
        <f>('Rodinne tymy'!AB14)</f>
        <v>0</v>
      </c>
      <c r="AC12" s="105">
        <f>('Rodinne tymy'!AC14)</f>
        <v>0</v>
      </c>
      <c r="AD12" s="106">
        <f>('Rodinne tymy'!AD14)</f>
        <v>9.1666666666666674E-2</v>
      </c>
      <c r="AE12" s="135">
        <f>('Rodinne tymy'!AE14)</f>
        <v>1242</v>
      </c>
      <c r="AF12" s="136">
        <f t="shared" si="2"/>
        <v>0</v>
      </c>
      <c r="AG12" s="133">
        <f t="shared" si="3"/>
        <v>3746</v>
      </c>
    </row>
    <row r="13" spans="1:49" x14ac:dyDescent="0.2">
      <c r="A13" s="90" t="s">
        <v>26</v>
      </c>
      <c r="B13" s="101">
        <f>('Rodinne tymy'!C56)</f>
        <v>0</v>
      </c>
      <c r="C13" s="291" t="str">
        <f>('Rodinne tymy'!D56)</f>
        <v>Daniel</v>
      </c>
      <c r="D13" s="290" t="str">
        <f>('Rodinne tymy'!E56)</f>
        <v>Vančura</v>
      </c>
      <c r="E13" s="275" t="str">
        <f>('Rodinne tymy'!F56)</f>
        <v>r</v>
      </c>
      <c r="F13" s="101">
        <f>('Rodinne tymy'!G56)</f>
        <v>0</v>
      </c>
      <c r="G13" s="101">
        <f>('Rodinne tymy'!H56)</f>
        <v>0</v>
      </c>
      <c r="H13" s="164">
        <f>('Rodinne tymy'!AT56)</f>
        <v>0</v>
      </c>
      <c r="I13" s="190" t="str">
        <f>('Rodinne tymy'!AU56)</f>
        <v/>
      </c>
      <c r="J13" s="103">
        <f>('Rodinne tymy'!I56)</f>
        <v>8.1999999999999993</v>
      </c>
      <c r="K13" s="134">
        <f>('Rodinne tymy'!K56)</f>
        <v>890</v>
      </c>
      <c r="L13" s="104">
        <f>('Rodinne tymy'!L56)</f>
        <v>4.29</v>
      </c>
      <c r="M13" s="134">
        <f>('Rodinne tymy'!M56)</f>
        <v>608</v>
      </c>
      <c r="N13" s="104">
        <f>('Rodinne tymy'!N56)</f>
        <v>8.39</v>
      </c>
      <c r="O13" s="134">
        <f>('Rodinne tymy'!O56)</f>
        <v>369</v>
      </c>
      <c r="P13" s="101">
        <f>('Rodinne tymy'!P56)</f>
        <v>0</v>
      </c>
      <c r="Q13" s="134">
        <f>('Rodinne tymy'!Q56)</f>
        <v>0</v>
      </c>
      <c r="R13" s="101">
        <f>('Rodinne tymy'!R56)</f>
        <v>0</v>
      </c>
      <c r="S13" s="134">
        <f>('Rodinne tymy'!S56)</f>
        <v>0</v>
      </c>
      <c r="T13" s="104">
        <f>('Rodinne tymy'!T56)</f>
        <v>0</v>
      </c>
      <c r="U13" s="134">
        <f>('Rodinne tymy'!U56)</f>
        <v>0</v>
      </c>
      <c r="V13" s="101">
        <f>('Rodinne tymy'!V56)</f>
        <v>0</v>
      </c>
      <c r="W13" s="134">
        <f>('Rodinne tymy'!W56)</f>
        <v>0</v>
      </c>
      <c r="X13" s="101">
        <f>('Rodinne tymy'!X56)</f>
        <v>0</v>
      </c>
      <c r="Y13" s="134">
        <f>('Rodinne tymy'!Y56)</f>
        <v>0</v>
      </c>
      <c r="Z13" s="104">
        <f>('Rodinne tymy'!Z56)</f>
        <v>0</v>
      </c>
      <c r="AA13" s="134">
        <f>('Rodinne tymy'!AA56)</f>
        <v>0</v>
      </c>
      <c r="AB13" s="105">
        <f>('Rodinne tymy'!AB56)</f>
        <v>0</v>
      </c>
      <c r="AC13" s="105">
        <f>('Rodinne tymy'!AC56)</f>
        <v>0</v>
      </c>
      <c r="AD13" s="106">
        <f>('Rodinne tymy'!AD56)</f>
        <v>8.3333333333333329E-2</v>
      </c>
      <c r="AE13" s="135">
        <f>('Rodinne tymy'!AE56)</f>
        <v>1290</v>
      </c>
      <c r="AF13" s="136">
        <f t="shared" si="2"/>
        <v>0</v>
      </c>
      <c r="AG13" s="133">
        <f t="shared" si="3"/>
        <v>3157</v>
      </c>
    </row>
    <row r="14" spans="1:49" x14ac:dyDescent="0.2">
      <c r="A14" s="90" t="s">
        <v>38</v>
      </c>
      <c r="B14" s="101">
        <f>('Rodinne tymy'!C26)</f>
        <v>0</v>
      </c>
      <c r="C14" s="111" t="str">
        <f>('Rodinne tymy'!D26)</f>
        <v>Jan</v>
      </c>
      <c r="D14" s="289" t="str">
        <f>('Rodinne tymy'!E26)</f>
        <v>Rychtr</v>
      </c>
      <c r="E14" s="275" t="str">
        <f>('Rodinne tymy'!F26)</f>
        <v>r</v>
      </c>
      <c r="F14" s="101">
        <f>('Rodinne tymy'!G26)</f>
        <v>0</v>
      </c>
      <c r="G14" s="101">
        <f>('Rodinne tymy'!H26)</f>
        <v>0</v>
      </c>
      <c r="H14" s="164">
        <f>('Rodinne tymy'!AT26)</f>
        <v>0</v>
      </c>
      <c r="I14" s="190" t="str">
        <f>('Rodinne tymy'!AU26)</f>
        <v/>
      </c>
      <c r="J14" s="103">
        <f>('Rodinne tymy'!I26)</f>
        <v>7.9</v>
      </c>
      <c r="K14" s="134">
        <f>('Rodinne tymy'!K26)</f>
        <v>950</v>
      </c>
      <c r="L14" s="104">
        <f>('Rodinne tymy'!L26)</f>
        <v>4.8899999999999997</v>
      </c>
      <c r="M14" s="134">
        <f>('Rodinne tymy'!M26)</f>
        <v>717</v>
      </c>
      <c r="N14" s="104">
        <f>('Rodinne tymy'!N26)</f>
        <v>11.84</v>
      </c>
      <c r="O14" s="134">
        <f>('Rodinne tymy'!O26)</f>
        <v>599</v>
      </c>
      <c r="P14" s="101">
        <f>('Rodinne tymy'!P26)</f>
        <v>0</v>
      </c>
      <c r="Q14" s="134">
        <f>('Rodinne tymy'!Q26)</f>
        <v>0</v>
      </c>
      <c r="R14" s="101">
        <f>('Rodinne tymy'!R26)</f>
        <v>0</v>
      </c>
      <c r="S14" s="134">
        <f>('Rodinne tymy'!S26)</f>
        <v>0</v>
      </c>
      <c r="T14" s="104">
        <f>('Rodinne tymy'!T26)</f>
        <v>0</v>
      </c>
      <c r="U14" s="134">
        <f>('Rodinne tymy'!U26)</f>
        <v>0</v>
      </c>
      <c r="V14" s="101">
        <f>('Rodinne tymy'!V26)</f>
        <v>0</v>
      </c>
      <c r="W14" s="134">
        <f>('Rodinne tymy'!W26)</f>
        <v>0</v>
      </c>
      <c r="X14" s="101">
        <f>('Rodinne tymy'!X26)</f>
        <v>0</v>
      </c>
      <c r="Y14" s="134">
        <f>('Rodinne tymy'!Y26)</f>
        <v>0</v>
      </c>
      <c r="Z14" s="104">
        <f>('Rodinne tymy'!Z26)</f>
        <v>0</v>
      </c>
      <c r="AA14" s="134">
        <f>('Rodinne tymy'!AA26)</f>
        <v>0</v>
      </c>
      <c r="AB14" s="105">
        <f>('Rodinne tymy'!AB26)</f>
        <v>0</v>
      </c>
      <c r="AC14" s="105">
        <f>('Rodinne tymy'!AC26)</f>
        <v>0</v>
      </c>
      <c r="AD14" s="106">
        <f>('Rodinne tymy'!AD26)</f>
        <v>8.1944444444444445E-2</v>
      </c>
      <c r="AE14" s="135">
        <f>('Rodinne tymy'!AE26)</f>
        <v>1298</v>
      </c>
      <c r="AF14" s="136">
        <f t="shared" si="2"/>
        <v>0</v>
      </c>
      <c r="AG14" s="133">
        <f t="shared" si="3"/>
        <v>3564</v>
      </c>
    </row>
    <row r="15" spans="1:49" x14ac:dyDescent="0.2">
      <c r="A15" s="90" t="s">
        <v>42</v>
      </c>
      <c r="B15" s="101">
        <f>('Rodinne tymy'!C38)</f>
        <v>0</v>
      </c>
      <c r="C15" s="111" t="str">
        <f>('Rodinne tymy'!D38)</f>
        <v>Tomáš</v>
      </c>
      <c r="D15" s="289" t="str">
        <f>('Rodinne tymy'!E38)</f>
        <v>Matoušek</v>
      </c>
      <c r="E15" s="275" t="str">
        <f>('Rodinne tymy'!F38)</f>
        <v>r</v>
      </c>
      <c r="F15" s="101">
        <f>('Rodinne tymy'!G38)</f>
        <v>0</v>
      </c>
      <c r="G15" s="101">
        <f>('Rodinne tymy'!H38)</f>
        <v>0</v>
      </c>
      <c r="H15" s="164">
        <f>('Rodinne tymy'!AT38)</f>
        <v>0</v>
      </c>
      <c r="I15" s="190" t="str">
        <f>('Rodinne tymy'!AU38)</f>
        <v/>
      </c>
      <c r="J15" s="103">
        <f>('Rodinne tymy'!I38)</f>
        <v>8.5</v>
      </c>
      <c r="K15" s="134">
        <f>('Rodinne tymy'!K38)</f>
        <v>830</v>
      </c>
      <c r="L15" s="104">
        <f>('Rodinne tymy'!L38)</f>
        <v>4.09</v>
      </c>
      <c r="M15" s="134">
        <f>('Rodinne tymy'!M38)</f>
        <v>571</v>
      </c>
      <c r="N15" s="104">
        <f>('Rodinne tymy'!N38)</f>
        <v>11.88</v>
      </c>
      <c r="O15" s="134">
        <f>('Rodinne tymy'!O38)</f>
        <v>602</v>
      </c>
      <c r="P15" s="101">
        <f>('Rodinne tymy'!P38)</f>
        <v>0</v>
      </c>
      <c r="Q15" s="134">
        <f>('Rodinne tymy'!Q38)</f>
        <v>0</v>
      </c>
      <c r="R15" s="101">
        <f>('Rodinne tymy'!R38)</f>
        <v>0</v>
      </c>
      <c r="S15" s="134">
        <f>('Rodinne tymy'!S38)</f>
        <v>0</v>
      </c>
      <c r="T15" s="104">
        <f>('Rodinne tymy'!T38)</f>
        <v>0</v>
      </c>
      <c r="U15" s="134">
        <f>('Rodinne tymy'!U38)</f>
        <v>0</v>
      </c>
      <c r="V15" s="101">
        <f>('Rodinne tymy'!V38)</f>
        <v>0</v>
      </c>
      <c r="W15" s="134">
        <f>('Rodinne tymy'!W38)</f>
        <v>0</v>
      </c>
      <c r="X15" s="101">
        <f>('Rodinne tymy'!X38)</f>
        <v>0</v>
      </c>
      <c r="Y15" s="134">
        <f>('Rodinne tymy'!Y38)</f>
        <v>0</v>
      </c>
      <c r="Z15" s="104">
        <f>('Rodinne tymy'!Z38)</f>
        <v>0</v>
      </c>
      <c r="AA15" s="134">
        <f>('Rodinne tymy'!AA38)</f>
        <v>0</v>
      </c>
      <c r="AB15" s="105">
        <f>('Rodinne tymy'!AB38)</f>
        <v>0</v>
      </c>
      <c r="AC15" s="105">
        <f>('Rodinne tymy'!AC38)</f>
        <v>0</v>
      </c>
      <c r="AD15" s="106">
        <f>('Rodinne tymy'!AD38)</f>
        <v>8.4027777777777771E-2</v>
      </c>
      <c r="AE15" s="135">
        <f>('Rodinne tymy'!AE38)</f>
        <v>1286</v>
      </c>
      <c r="AF15" s="136">
        <f t="shared" si="2"/>
        <v>0</v>
      </c>
      <c r="AG15" s="133">
        <f t="shared" si="3"/>
        <v>3289</v>
      </c>
    </row>
    <row r="16" spans="1:49" x14ac:dyDescent="0.2">
      <c r="A16" s="90" t="s">
        <v>48</v>
      </c>
      <c r="B16" s="101">
        <f>('Rodinne tymy'!C32)</f>
        <v>0</v>
      </c>
      <c r="C16" s="291" t="str">
        <f>('Rodinne tymy'!D32)</f>
        <v>Jiří</v>
      </c>
      <c r="D16" s="290" t="str">
        <f>('Rodinne tymy'!E32)</f>
        <v>Zikeš</v>
      </c>
      <c r="E16" s="275" t="str">
        <f>('Rodinne tymy'!F32)</f>
        <v>r</v>
      </c>
      <c r="F16" s="101">
        <f>('Rodinne tymy'!G32)</f>
        <v>0</v>
      </c>
      <c r="G16" s="101">
        <f>('Rodinne tymy'!H32)</f>
        <v>0</v>
      </c>
      <c r="H16" s="164">
        <f>('Rodinne tymy'!AT32)</f>
        <v>0</v>
      </c>
      <c r="I16" s="190" t="str">
        <f>('Rodinne tymy'!AU32)</f>
        <v/>
      </c>
      <c r="J16" s="103">
        <f>('Rodinne tymy'!I32)</f>
        <v>8.5</v>
      </c>
      <c r="K16" s="134">
        <f>('Rodinne tymy'!K32)</f>
        <v>830</v>
      </c>
      <c r="L16" s="104">
        <f>('Rodinne tymy'!L32)</f>
        <v>4.0999999999999996</v>
      </c>
      <c r="M16" s="134">
        <f>('Rodinne tymy'!M32)</f>
        <v>573</v>
      </c>
      <c r="N16" s="104">
        <f>('Rodinne tymy'!N32)</f>
        <v>11.81</v>
      </c>
      <c r="O16" s="134">
        <f>('Rodinne tymy'!O32)</f>
        <v>597</v>
      </c>
      <c r="P16" s="101">
        <f>('Rodinne tymy'!P32)</f>
        <v>0</v>
      </c>
      <c r="Q16" s="134">
        <f>('Rodinne tymy'!Q32)</f>
        <v>0</v>
      </c>
      <c r="R16" s="101">
        <f>('Rodinne tymy'!R32)</f>
        <v>0</v>
      </c>
      <c r="S16" s="134">
        <f>('Rodinne tymy'!S32)</f>
        <v>0</v>
      </c>
      <c r="T16" s="104">
        <f>('Rodinne tymy'!T32)</f>
        <v>0</v>
      </c>
      <c r="U16" s="134">
        <f>('Rodinne tymy'!U32)</f>
        <v>0</v>
      </c>
      <c r="V16" s="101">
        <f>('Rodinne tymy'!V32)</f>
        <v>0</v>
      </c>
      <c r="W16" s="134">
        <f>('Rodinne tymy'!W32)</f>
        <v>0</v>
      </c>
      <c r="X16" s="101">
        <f>('Rodinne tymy'!X32)</f>
        <v>0</v>
      </c>
      <c r="Y16" s="134">
        <f>('Rodinne tymy'!Y32)</f>
        <v>0</v>
      </c>
      <c r="Z16" s="104">
        <f>('Rodinne tymy'!Z32)</f>
        <v>0</v>
      </c>
      <c r="AA16" s="134">
        <f>('Rodinne tymy'!AA32)</f>
        <v>0</v>
      </c>
      <c r="AB16" s="105">
        <f>('Rodinne tymy'!AB32)</f>
        <v>0</v>
      </c>
      <c r="AC16" s="105">
        <f>('Rodinne tymy'!AC32)</f>
        <v>0</v>
      </c>
      <c r="AD16" s="106">
        <f>('Rodinne tymy'!AD32)</f>
        <v>8.6805555555555566E-2</v>
      </c>
      <c r="AE16" s="135">
        <f>('Rodinne tymy'!AE32)</f>
        <v>1270</v>
      </c>
      <c r="AF16" s="136">
        <f t="shared" si="2"/>
        <v>0</v>
      </c>
      <c r="AG16" s="133">
        <f t="shared" si="3"/>
        <v>3270</v>
      </c>
    </row>
    <row r="17" spans="1:33" x14ac:dyDescent="0.2">
      <c r="A17" s="90" t="s">
        <v>55</v>
      </c>
      <c r="B17" s="101">
        <f>('Rodinne tymy'!C50)</f>
        <v>0</v>
      </c>
      <c r="C17" s="111" t="str">
        <f>('Rodinne tymy'!D50)</f>
        <v>Filip</v>
      </c>
      <c r="D17" s="289" t="str">
        <f>('Rodinne tymy'!E50)</f>
        <v>Bezpalec</v>
      </c>
      <c r="E17" s="275" t="str">
        <f>('Rodinne tymy'!F50)</f>
        <v>r</v>
      </c>
      <c r="F17" s="101">
        <f>('Rodinne tymy'!G50)</f>
        <v>0</v>
      </c>
      <c r="G17" s="101">
        <f>('Rodinne tymy'!H50)</f>
        <v>0</v>
      </c>
      <c r="H17" s="164">
        <f>('Rodinne tymy'!AT50)</f>
        <v>0</v>
      </c>
      <c r="I17" s="190" t="str">
        <f>('Rodinne tymy'!AU50)</f>
        <v/>
      </c>
      <c r="J17" s="103">
        <f>('Rodinne tymy'!I50)</f>
        <v>8.5</v>
      </c>
      <c r="K17" s="134">
        <f>('Rodinne tymy'!K50)</f>
        <v>830</v>
      </c>
      <c r="L17" s="104">
        <f>('Rodinne tymy'!L50)</f>
        <v>4.6100000000000003</v>
      </c>
      <c r="M17" s="134">
        <f>('Rodinne tymy'!M50)</f>
        <v>666</v>
      </c>
      <c r="N17" s="104">
        <f>('Rodinne tymy'!N50)</f>
        <v>8.69</v>
      </c>
      <c r="O17" s="134">
        <f>('Rodinne tymy'!O50)</f>
        <v>389</v>
      </c>
      <c r="P17" s="101">
        <f>('Rodinne tymy'!P50)</f>
        <v>0</v>
      </c>
      <c r="Q17" s="134">
        <f>('Rodinne tymy'!Q50)</f>
        <v>0</v>
      </c>
      <c r="R17" s="101">
        <f>('Rodinne tymy'!R50)</f>
        <v>0</v>
      </c>
      <c r="S17" s="134">
        <f>('Rodinne tymy'!S50)</f>
        <v>0</v>
      </c>
      <c r="T17" s="104">
        <f>('Rodinne tymy'!T50)</f>
        <v>0</v>
      </c>
      <c r="U17" s="134">
        <f>('Rodinne tymy'!U50)</f>
        <v>0</v>
      </c>
      <c r="V17" s="101">
        <f>('Rodinne tymy'!V50)</f>
        <v>0</v>
      </c>
      <c r="W17" s="134">
        <f>('Rodinne tymy'!W50)</f>
        <v>0</v>
      </c>
      <c r="X17" s="101">
        <f>('Rodinne tymy'!X50)</f>
        <v>0</v>
      </c>
      <c r="Y17" s="134">
        <f>('Rodinne tymy'!Y50)</f>
        <v>0</v>
      </c>
      <c r="Z17" s="104">
        <f>('Rodinne tymy'!Z50)</f>
        <v>0</v>
      </c>
      <c r="AA17" s="134">
        <f>('Rodinne tymy'!AA50)</f>
        <v>0</v>
      </c>
      <c r="AB17" s="105">
        <f>('Rodinne tymy'!AB50)</f>
        <v>0</v>
      </c>
      <c r="AC17" s="105">
        <f>('Rodinne tymy'!AC50)</f>
        <v>0</v>
      </c>
      <c r="AD17" s="106">
        <f>('Rodinne tymy'!AD50)</f>
        <v>8.2638888888888887E-2</v>
      </c>
      <c r="AE17" s="135">
        <f>('Rodinne tymy'!AE50)</f>
        <v>1294</v>
      </c>
      <c r="AF17" s="136">
        <f t="shared" si="2"/>
        <v>0</v>
      </c>
      <c r="AG17" s="133">
        <f t="shared" si="3"/>
        <v>3179</v>
      </c>
    </row>
    <row r="18" spans="1:33" x14ac:dyDescent="0.2">
      <c r="A18" s="90" t="s">
        <v>63</v>
      </c>
      <c r="B18" s="101">
        <f>('Rodinne tymy'!C62)</f>
        <v>0</v>
      </c>
      <c r="C18" s="291" t="str">
        <f>('Rodinne tymy'!D62)</f>
        <v>Jiří</v>
      </c>
      <c r="D18" s="290" t="str">
        <f>('Rodinne tymy'!E62)</f>
        <v>Runtsch</v>
      </c>
      <c r="E18" s="275" t="str">
        <f>('Rodinne tymy'!F62)</f>
        <v>r</v>
      </c>
      <c r="F18" s="101">
        <f>('Rodinne tymy'!G62)</f>
        <v>0</v>
      </c>
      <c r="G18" s="101">
        <f>('Rodinne tymy'!H62)</f>
        <v>0</v>
      </c>
      <c r="H18" s="164">
        <f>('Rodinne tymy'!AT62)</f>
        <v>0</v>
      </c>
      <c r="I18" s="190" t="str">
        <f>('Rodinne tymy'!AU62)</f>
        <v/>
      </c>
      <c r="J18" s="103">
        <f>('Rodinne tymy'!I62)</f>
        <v>8.8000000000000007</v>
      </c>
      <c r="K18" s="134">
        <f>('Rodinne tymy'!K62)</f>
        <v>770</v>
      </c>
      <c r="L18" s="104">
        <f>('Rodinne tymy'!L62)</f>
        <v>4.13</v>
      </c>
      <c r="M18" s="134">
        <f>('Rodinne tymy'!M62)</f>
        <v>579</v>
      </c>
      <c r="N18" s="104">
        <f>('Rodinne tymy'!N62)</f>
        <v>10.81</v>
      </c>
      <c r="O18" s="134">
        <f>('Rodinne tymy'!O62)</f>
        <v>530</v>
      </c>
      <c r="P18" s="101">
        <f>('Rodinne tymy'!P62)</f>
        <v>0</v>
      </c>
      <c r="Q18" s="134">
        <f>('Rodinne tymy'!Q62)</f>
        <v>0</v>
      </c>
      <c r="R18" s="101">
        <f>('Rodinne tymy'!R62)</f>
        <v>0</v>
      </c>
      <c r="S18" s="134">
        <f>('Rodinne tymy'!S62)</f>
        <v>0</v>
      </c>
      <c r="T18" s="104">
        <f>('Rodinne tymy'!T62)</f>
        <v>0</v>
      </c>
      <c r="U18" s="134">
        <f>('Rodinne tymy'!U62)</f>
        <v>0</v>
      </c>
      <c r="V18" s="101">
        <f>('Rodinne tymy'!V62)</f>
        <v>0</v>
      </c>
      <c r="W18" s="134">
        <f>('Rodinne tymy'!W62)</f>
        <v>0</v>
      </c>
      <c r="X18" s="101">
        <f>('Rodinne tymy'!X62)</f>
        <v>0</v>
      </c>
      <c r="Y18" s="134">
        <f>('Rodinne tymy'!Y62)</f>
        <v>0</v>
      </c>
      <c r="Z18" s="104">
        <f>('Rodinne tymy'!Z62)</f>
        <v>0</v>
      </c>
      <c r="AA18" s="134">
        <f>('Rodinne tymy'!AA62)</f>
        <v>0</v>
      </c>
      <c r="AB18" s="105">
        <f>('Rodinne tymy'!AB62)</f>
        <v>0</v>
      </c>
      <c r="AC18" s="105">
        <f>('Rodinne tymy'!AC62)</f>
        <v>0</v>
      </c>
      <c r="AD18" s="106">
        <f>('Rodinne tymy'!AD62)</f>
        <v>9.0277777777777776E-2</v>
      </c>
      <c r="AE18" s="135">
        <f>('Rodinne tymy'!AE62)</f>
        <v>1250</v>
      </c>
      <c r="AF18" s="136">
        <f t="shared" si="2"/>
        <v>0</v>
      </c>
      <c r="AG18" s="133">
        <f t="shared" si="3"/>
        <v>3129</v>
      </c>
    </row>
    <row r="19" spans="1:33" x14ac:dyDescent="0.2">
      <c r="A19" s="90" t="s">
        <v>133</v>
      </c>
      <c r="B19" s="101">
        <f>('Rodinne tymy'!C92)</f>
        <v>0</v>
      </c>
      <c r="C19" s="290" t="str">
        <f>('Rodinne tymy'!D92)</f>
        <v>Šimon</v>
      </c>
      <c r="D19" s="290" t="str">
        <f>('Rodinne tymy'!E92)</f>
        <v>Hrabák</v>
      </c>
      <c r="E19" s="275" t="str">
        <f>('Rodinne tymy'!F92)</f>
        <v>r</v>
      </c>
      <c r="F19" s="101">
        <f>('Rodinne tymy'!G92)</f>
        <v>0</v>
      </c>
      <c r="G19" s="101">
        <f>('Rodinne tymy'!H92)</f>
        <v>0</v>
      </c>
      <c r="H19" s="164">
        <f>('Rodinne tymy'!AT92)</f>
        <v>0</v>
      </c>
      <c r="I19" s="190" t="str">
        <f>('Rodinne tymy'!AU92)</f>
        <v/>
      </c>
      <c r="J19" s="103">
        <f>('Rodinne tymy'!I92)</f>
        <v>9.1</v>
      </c>
      <c r="K19" s="134">
        <f>('Rodinne tymy'!K92)</f>
        <v>710</v>
      </c>
      <c r="L19" s="104">
        <f>('Rodinne tymy'!L92)</f>
        <v>3.91</v>
      </c>
      <c r="M19" s="134">
        <f>('Rodinne tymy'!M92)</f>
        <v>539</v>
      </c>
      <c r="N19" s="104">
        <f>('Rodinne tymy'!N92)</f>
        <v>10.71</v>
      </c>
      <c r="O19" s="134">
        <f>('Rodinne tymy'!O92)</f>
        <v>524</v>
      </c>
      <c r="P19" s="101">
        <f>('Rodinne tymy'!P92)</f>
        <v>0</v>
      </c>
      <c r="Q19" s="134">
        <f>('Rodinne tymy'!Q92)</f>
        <v>0</v>
      </c>
      <c r="R19" s="101">
        <f>('Rodinne tymy'!R92)</f>
        <v>0</v>
      </c>
      <c r="S19" s="134">
        <f>('Rodinne tymy'!S92)</f>
        <v>0</v>
      </c>
      <c r="T19" s="104">
        <f>('Rodinne tymy'!T92)</f>
        <v>0</v>
      </c>
      <c r="U19" s="134">
        <f>('Rodinne tymy'!U92)</f>
        <v>0</v>
      </c>
      <c r="V19" s="101">
        <f>('Rodinne tymy'!V92)</f>
        <v>0</v>
      </c>
      <c r="W19" s="134">
        <f>('Rodinne tymy'!W92)</f>
        <v>0</v>
      </c>
      <c r="X19" s="101">
        <f>('Rodinne tymy'!X92)</f>
        <v>0</v>
      </c>
      <c r="Y19" s="134">
        <f>('Rodinne tymy'!Y92)</f>
        <v>0</v>
      </c>
      <c r="Z19" s="104">
        <f>('Rodinne tymy'!Z92)</f>
        <v>0</v>
      </c>
      <c r="AA19" s="134">
        <f>('Rodinne tymy'!AA92)</f>
        <v>0</v>
      </c>
      <c r="AB19" s="105">
        <f>('Rodinne tymy'!AB92)</f>
        <v>0</v>
      </c>
      <c r="AC19" s="105">
        <f>('Rodinne tymy'!AC92)</f>
        <v>0</v>
      </c>
      <c r="AD19" s="106">
        <f>('Rodinne tymy'!AD92)</f>
        <v>9.7916666666666666E-2</v>
      </c>
      <c r="AE19" s="135">
        <f>('Rodinne tymy'!AE92)</f>
        <v>1206</v>
      </c>
      <c r="AF19" s="136">
        <f t="shared" si="2"/>
        <v>0</v>
      </c>
      <c r="AG19" s="133">
        <f t="shared" si="3"/>
        <v>2979</v>
      </c>
    </row>
    <row r="20" spans="1:33" x14ac:dyDescent="0.2">
      <c r="A20" s="90" t="s">
        <v>135</v>
      </c>
      <c r="B20" s="101">
        <f>('Rodinne tymy'!C20)</f>
        <v>0</v>
      </c>
      <c r="C20" s="111" t="str">
        <f>('Rodinne tymy'!D20)</f>
        <v>Radek</v>
      </c>
      <c r="D20" s="289" t="str">
        <f>('Rodinne tymy'!E20)</f>
        <v>Černý</v>
      </c>
      <c r="E20" s="275" t="str">
        <f>('Rodinne tymy'!F20)</f>
        <v>r</v>
      </c>
      <c r="F20" s="101">
        <f>('Rodinne tymy'!G20)</f>
        <v>0</v>
      </c>
      <c r="G20" s="101">
        <f>('Rodinne tymy'!H20)</f>
        <v>0</v>
      </c>
      <c r="H20" s="164">
        <f>('Rodinne tymy'!AT20)</f>
        <v>0</v>
      </c>
      <c r="I20" s="190" t="str">
        <f>('Rodinne tymy'!AU20)</f>
        <v/>
      </c>
      <c r="J20" s="103">
        <f>('Rodinne tymy'!I20)</f>
        <v>8.5</v>
      </c>
      <c r="K20" s="134">
        <f>('Rodinne tymy'!K20)</f>
        <v>830</v>
      </c>
      <c r="L20" s="104">
        <f>('Rodinne tymy'!L20)</f>
        <v>4.54</v>
      </c>
      <c r="M20" s="134">
        <f>('Rodinne tymy'!M20)</f>
        <v>653</v>
      </c>
      <c r="N20" s="104">
        <f>('Rodinne tymy'!N20)</f>
        <v>12.14</v>
      </c>
      <c r="O20" s="134">
        <f>('Rodinne tymy'!O20)</f>
        <v>619</v>
      </c>
      <c r="P20" s="101">
        <f>('Rodinne tymy'!P20)</f>
        <v>0</v>
      </c>
      <c r="Q20" s="134">
        <f>('Rodinne tymy'!Q20)</f>
        <v>0</v>
      </c>
      <c r="R20" s="101">
        <f>('Rodinne tymy'!R20)</f>
        <v>0</v>
      </c>
      <c r="S20" s="134">
        <f>('Rodinne tymy'!S20)</f>
        <v>0</v>
      </c>
      <c r="T20" s="104">
        <f>('Rodinne tymy'!T20)</f>
        <v>0</v>
      </c>
      <c r="U20" s="134">
        <f>('Rodinne tymy'!U20)</f>
        <v>0</v>
      </c>
      <c r="V20" s="101">
        <f>('Rodinne tymy'!V20)</f>
        <v>0</v>
      </c>
      <c r="W20" s="134">
        <f>('Rodinne tymy'!W20)</f>
        <v>0</v>
      </c>
      <c r="X20" s="101">
        <f>('Rodinne tymy'!X20)</f>
        <v>0</v>
      </c>
      <c r="Y20" s="134">
        <f>('Rodinne tymy'!Y20)</f>
        <v>0</v>
      </c>
      <c r="Z20" s="104">
        <f>('Rodinne tymy'!Z20)</f>
        <v>0</v>
      </c>
      <c r="AA20" s="134">
        <f>('Rodinne tymy'!AA20)</f>
        <v>0</v>
      </c>
      <c r="AB20" s="105">
        <f>('Rodinne tymy'!AB20)</f>
        <v>0</v>
      </c>
      <c r="AC20" s="105">
        <f>('Rodinne tymy'!AC20)</f>
        <v>0</v>
      </c>
      <c r="AD20" s="106">
        <f>('Rodinne tymy'!AD20)</f>
        <v>8.4027777777777771E-2</v>
      </c>
      <c r="AE20" s="135">
        <f>('Rodinne tymy'!AE20)</f>
        <v>1286</v>
      </c>
      <c r="AF20" s="136">
        <f t="shared" si="2"/>
        <v>0</v>
      </c>
      <c r="AG20" s="133">
        <f t="shared" si="3"/>
        <v>3388</v>
      </c>
    </row>
    <row r="21" spans="1:33" x14ac:dyDescent="0.2">
      <c r="A21" s="90" t="s">
        <v>138</v>
      </c>
      <c r="B21" s="101">
        <f>('Rodinne tymy'!C152)</f>
        <v>0</v>
      </c>
      <c r="C21" s="289" t="str">
        <f>('Rodinne tymy'!D152)</f>
        <v>Ilona</v>
      </c>
      <c r="D21" s="289" t="str">
        <f>('Rodinne tymy'!E152)</f>
        <v>Rýparová</v>
      </c>
      <c r="E21" s="275" t="str">
        <f>('Rodinne tymy'!F152)</f>
        <v>r</v>
      </c>
      <c r="F21" s="101">
        <f>('Rodinne tymy'!G152)</f>
        <v>0</v>
      </c>
      <c r="G21" s="101">
        <f>('Rodinne tymy'!H152)</f>
        <v>0</v>
      </c>
      <c r="H21" s="164">
        <f>('Rodinne tymy'!AT152)</f>
        <v>0</v>
      </c>
      <c r="I21" s="190" t="str">
        <f>('Rodinne tymy'!AU152)</f>
        <v/>
      </c>
      <c r="J21" s="107">
        <f>('Rodinne tymy'!I152)</f>
        <v>10</v>
      </c>
      <c r="K21" s="134">
        <f>('Rodinne tymy'!K152)</f>
        <v>530</v>
      </c>
      <c r="L21" s="104">
        <f>('Rodinne tymy'!L152)</f>
        <v>3.41</v>
      </c>
      <c r="M21" s="134">
        <f>('Rodinne tymy'!M152)</f>
        <v>448</v>
      </c>
      <c r="N21" s="104">
        <f>('Rodinne tymy'!N152)</f>
        <v>7.75</v>
      </c>
      <c r="O21" s="134">
        <f>('Rodinne tymy'!O152)</f>
        <v>326</v>
      </c>
      <c r="P21" s="101">
        <f>('Rodinne tymy'!P152)</f>
        <v>0</v>
      </c>
      <c r="Q21" s="134">
        <f>('Rodinne tymy'!Q152)</f>
        <v>0</v>
      </c>
      <c r="R21" s="101">
        <f>('Rodinne tymy'!R152)</f>
        <v>0</v>
      </c>
      <c r="S21" s="134">
        <f>('Rodinne tymy'!S152)</f>
        <v>0</v>
      </c>
      <c r="T21" s="104">
        <f>('Rodinne tymy'!T152)</f>
        <v>0</v>
      </c>
      <c r="U21" s="134">
        <f>('Rodinne tymy'!U152)</f>
        <v>0</v>
      </c>
      <c r="V21" s="101">
        <f>('Rodinne tymy'!V152)</f>
        <v>0</v>
      </c>
      <c r="W21" s="134">
        <f>('Rodinne tymy'!W152)</f>
        <v>0</v>
      </c>
      <c r="X21" s="101">
        <f>('Rodinne tymy'!X152)</f>
        <v>0</v>
      </c>
      <c r="Y21" s="134">
        <f>('Rodinne tymy'!Y152)</f>
        <v>0</v>
      </c>
      <c r="Z21" s="104">
        <f>('Rodinne tymy'!Z152)</f>
        <v>0</v>
      </c>
      <c r="AA21" s="134">
        <f>('Rodinne tymy'!AA152)</f>
        <v>0</v>
      </c>
      <c r="AB21" s="101">
        <f>('Rodinne tymy'!AB152)</f>
        <v>0</v>
      </c>
      <c r="AC21" s="101">
        <f>('Rodinne tymy'!AC152)</f>
        <v>0</v>
      </c>
      <c r="AD21" s="106">
        <f>('Rodinne tymy'!AD152)</f>
        <v>9.2361111111111116E-2</v>
      </c>
      <c r="AE21" s="134">
        <f>('Rodinne tymy'!AE152)</f>
        <v>1238</v>
      </c>
      <c r="AF21" s="136">
        <f t="shared" si="2"/>
        <v>0</v>
      </c>
      <c r="AG21" s="133">
        <f t="shared" si="3"/>
        <v>2542</v>
      </c>
    </row>
    <row r="22" spans="1:33" x14ac:dyDescent="0.2">
      <c r="A22" s="90" t="s">
        <v>143</v>
      </c>
      <c r="B22" s="101">
        <f>('Rodinne tymy'!C86)</f>
        <v>0</v>
      </c>
      <c r="C22" s="291" t="str">
        <f>('Rodinne tymy'!D86)</f>
        <v>Pavla</v>
      </c>
      <c r="D22" s="290" t="str">
        <f>('Rodinne tymy'!E86)</f>
        <v>Zátková</v>
      </c>
      <c r="E22" s="275" t="str">
        <f>('Rodinne tymy'!F86)</f>
        <v>r</v>
      </c>
      <c r="F22" s="101">
        <f>('Rodinne tymy'!G86)</f>
        <v>0</v>
      </c>
      <c r="G22" s="101">
        <f>('Rodinne tymy'!H86)</f>
        <v>0</v>
      </c>
      <c r="H22" s="164">
        <f>('Rodinne tymy'!AT86)</f>
        <v>0</v>
      </c>
      <c r="I22" s="190" t="str">
        <f>('Rodinne tymy'!AU86)</f>
        <v/>
      </c>
      <c r="J22" s="103">
        <f>('Rodinne tymy'!I86)</f>
        <v>9.8000000000000007</v>
      </c>
      <c r="K22" s="134">
        <f>('Rodinne tymy'!K86)</f>
        <v>570</v>
      </c>
      <c r="L22" s="104">
        <f>('Rodinne tymy'!L86)</f>
        <v>3.38</v>
      </c>
      <c r="M22" s="134">
        <f>('Rodinne tymy'!M86)</f>
        <v>442</v>
      </c>
      <c r="N22" s="104">
        <f>('Rodinne tymy'!N86)</f>
        <v>9.67</v>
      </c>
      <c r="O22" s="134">
        <f>('Rodinne tymy'!O86)</f>
        <v>454</v>
      </c>
      <c r="P22" s="101">
        <f>('Rodinne tymy'!P86)</f>
        <v>0</v>
      </c>
      <c r="Q22" s="134">
        <f>('Rodinne tymy'!Q86)</f>
        <v>0</v>
      </c>
      <c r="R22" s="101">
        <f>('Rodinne tymy'!R86)</f>
        <v>0</v>
      </c>
      <c r="S22" s="134">
        <f>('Rodinne tymy'!S86)</f>
        <v>0</v>
      </c>
      <c r="T22" s="104">
        <f>('Rodinne tymy'!T86)</f>
        <v>0</v>
      </c>
      <c r="U22" s="134">
        <f>('Rodinne tymy'!U86)</f>
        <v>0</v>
      </c>
      <c r="V22" s="101">
        <f>('Rodinne tymy'!V86)</f>
        <v>0</v>
      </c>
      <c r="W22" s="134">
        <f>('Rodinne tymy'!W86)</f>
        <v>0</v>
      </c>
      <c r="X22" s="101">
        <f>('Rodinne tymy'!X86)</f>
        <v>0</v>
      </c>
      <c r="Y22" s="134">
        <f>('Rodinne tymy'!Y86)</f>
        <v>0</v>
      </c>
      <c r="Z22" s="104">
        <f>('Rodinne tymy'!Z86)</f>
        <v>0</v>
      </c>
      <c r="AA22" s="134">
        <f>('Rodinne tymy'!AA86)</f>
        <v>0</v>
      </c>
      <c r="AB22" s="105">
        <f>('Rodinne tymy'!AB86)</f>
        <v>0</v>
      </c>
      <c r="AC22" s="105">
        <f>('Rodinne tymy'!AC86)</f>
        <v>0</v>
      </c>
      <c r="AD22" s="106">
        <f>('Rodinne tymy'!AD86)</f>
        <v>9.7916666666666666E-2</v>
      </c>
      <c r="AE22" s="135">
        <f>('Rodinne tymy'!AE86)</f>
        <v>1206</v>
      </c>
      <c r="AF22" s="136">
        <f t="shared" si="2"/>
        <v>0</v>
      </c>
      <c r="AG22" s="133">
        <f t="shared" si="3"/>
        <v>2672</v>
      </c>
    </row>
    <row r="23" spans="1:33" x14ac:dyDescent="0.2">
      <c r="A23" s="90" t="s">
        <v>146</v>
      </c>
      <c r="B23" s="101">
        <f>('Rodinne tymy'!C98)</f>
        <v>0</v>
      </c>
      <c r="C23" s="289" t="str">
        <f>('Rodinne tymy'!D98)</f>
        <v>Aleš</v>
      </c>
      <c r="D23" s="289" t="str">
        <f>('Rodinne tymy'!E98)</f>
        <v>Mejdrech</v>
      </c>
      <c r="E23" s="275" t="str">
        <f>('Rodinne tymy'!F98)</f>
        <v>r</v>
      </c>
      <c r="F23" s="101">
        <f>('Rodinne tymy'!G98)</f>
        <v>0</v>
      </c>
      <c r="G23" s="101">
        <f>('Rodinne tymy'!H98)</f>
        <v>0</v>
      </c>
      <c r="H23" s="164">
        <f>('Rodinne tymy'!AT98)</f>
        <v>0</v>
      </c>
      <c r="I23" s="190" t="str">
        <f>('Rodinne tymy'!AU98)</f>
        <v/>
      </c>
      <c r="J23" s="103">
        <f>('Rodinne tymy'!I98)</f>
        <v>9.3000000000000007</v>
      </c>
      <c r="K23" s="135">
        <f>('Rodinne tymy'!K98)</f>
        <v>670</v>
      </c>
      <c r="L23" s="104">
        <f>('Rodinne tymy'!L98)</f>
        <v>3.8</v>
      </c>
      <c r="M23" s="135">
        <f>('Rodinne tymy'!M98)</f>
        <v>519</v>
      </c>
      <c r="N23" s="104">
        <f>('Rodinne tymy'!N98)</f>
        <v>10.6</v>
      </c>
      <c r="O23" s="135">
        <f>('Rodinne tymy'!O98)</f>
        <v>516</v>
      </c>
      <c r="P23" s="105">
        <f>('Rodinne tymy'!P98)</f>
        <v>0</v>
      </c>
      <c r="Q23" s="134">
        <f>('Rodinne tymy'!Q91)</f>
        <v>0</v>
      </c>
      <c r="R23" s="105">
        <f>('Rodinne tymy'!R98)</f>
        <v>0</v>
      </c>
      <c r="S23" s="135">
        <f>('Rodinne tymy'!S98)</f>
        <v>0</v>
      </c>
      <c r="T23" s="104">
        <f>('Rodinne tymy'!T98)</f>
        <v>0</v>
      </c>
      <c r="U23" s="135">
        <f>('Rodinne tymy'!U98)</f>
        <v>0</v>
      </c>
      <c r="V23" s="105">
        <f>('Rodinne tymy'!V98)</f>
        <v>0</v>
      </c>
      <c r="W23" s="135">
        <f>('Rodinne tymy'!W98)</f>
        <v>0</v>
      </c>
      <c r="X23" s="101">
        <f>('Rodinne tymy'!X98)</f>
        <v>0</v>
      </c>
      <c r="Y23" s="135">
        <f>('Rodinne tymy'!Y98)</f>
        <v>0</v>
      </c>
      <c r="Z23" s="104">
        <f>('Rodinne tymy'!Z98)</f>
        <v>0</v>
      </c>
      <c r="AA23" s="135">
        <f>('Rodinne tymy'!AA98)</f>
        <v>0</v>
      </c>
      <c r="AB23" s="105">
        <f>('Rodinne tymy'!AB98)</f>
        <v>0</v>
      </c>
      <c r="AC23" s="105">
        <f>('Rodinne tymy'!AC98)</f>
        <v>0</v>
      </c>
      <c r="AD23" s="106">
        <f>('Rodinne tymy'!AD98)</f>
        <v>9.0972222222222218E-2</v>
      </c>
      <c r="AE23" s="135">
        <f>('Rodinne tymy'!AE98)</f>
        <v>1246</v>
      </c>
      <c r="AF23" s="136">
        <f t="shared" si="2"/>
        <v>0</v>
      </c>
      <c r="AG23" s="133">
        <f t="shared" si="3"/>
        <v>2951</v>
      </c>
    </row>
    <row r="24" spans="1:33" x14ac:dyDescent="0.2">
      <c r="A24" s="90" t="s">
        <v>148</v>
      </c>
      <c r="B24" s="101">
        <f>('Rodinne tymy'!C104)</f>
        <v>0</v>
      </c>
      <c r="C24" s="289" t="str">
        <f>('Rodinne tymy'!D104)</f>
        <v>Jaroslav</v>
      </c>
      <c r="D24" s="289" t="str">
        <f>('Rodinne tymy'!E104)</f>
        <v>Daňhel</v>
      </c>
      <c r="E24" s="275" t="str">
        <f>('Rodinne tymy'!F104)</f>
        <v>r</v>
      </c>
      <c r="F24" s="101">
        <f>('Rodinne tymy'!G104)</f>
        <v>0</v>
      </c>
      <c r="G24" s="101">
        <f>('Rodinne tymy'!H104)</f>
        <v>0</v>
      </c>
      <c r="H24" s="164">
        <f>('Rodinne tymy'!AT104)</f>
        <v>0</v>
      </c>
      <c r="I24" s="190" t="str">
        <f>('Rodinne tymy'!AU104)</f>
        <v/>
      </c>
      <c r="J24" s="103">
        <f>('Rodinne tymy'!I104)</f>
        <v>9.1</v>
      </c>
      <c r="K24" s="135">
        <f>('Rodinne tymy'!K104)</f>
        <v>710</v>
      </c>
      <c r="L24" s="104">
        <f>('Rodinne tymy'!L104)</f>
        <v>3.12</v>
      </c>
      <c r="M24" s="135">
        <f>('Rodinne tymy'!M104)</f>
        <v>395</v>
      </c>
      <c r="N24" s="104">
        <f>('Rodinne tymy'!N104)</f>
        <v>12.57</v>
      </c>
      <c r="O24" s="135">
        <f>('Rodinne tymy'!O104)</f>
        <v>648</v>
      </c>
      <c r="P24" s="105">
        <f>('Rodinne tymy'!P104)</f>
        <v>0</v>
      </c>
      <c r="Q24" s="135">
        <f>('Rodinne tymy'!Q104)</f>
        <v>0</v>
      </c>
      <c r="R24" s="105">
        <f>('Rodinne tymy'!R104)</f>
        <v>0</v>
      </c>
      <c r="S24" s="135">
        <f>('Rodinne tymy'!S104)</f>
        <v>0</v>
      </c>
      <c r="T24" s="104">
        <f>('Rodinne tymy'!T97)</f>
        <v>0</v>
      </c>
      <c r="U24" s="135">
        <f>('Rodinne tymy'!U104)</f>
        <v>0</v>
      </c>
      <c r="V24" s="105">
        <f>('Rodinne tymy'!V104)</f>
        <v>0</v>
      </c>
      <c r="W24" s="135">
        <f>('Rodinne tymy'!W104)</f>
        <v>0</v>
      </c>
      <c r="X24" s="101">
        <f>('Rodinne tymy'!X104)</f>
        <v>0</v>
      </c>
      <c r="Y24" s="135">
        <f>('Rodinne tymy'!Y104)</f>
        <v>0</v>
      </c>
      <c r="Z24" s="104">
        <f>('Rodinne tymy'!Z104)</f>
        <v>0</v>
      </c>
      <c r="AA24" s="135">
        <f>('Rodinne tymy'!AA104)</f>
        <v>0</v>
      </c>
      <c r="AB24" s="105">
        <f>('Rodinne tymy'!AB104)</f>
        <v>0</v>
      </c>
      <c r="AC24" s="105">
        <f>('Rodinne tymy'!AC104)</f>
        <v>0</v>
      </c>
      <c r="AD24" s="106">
        <f>('Rodinne tymy'!AD104)</f>
        <v>9.9999999999999992E-2</v>
      </c>
      <c r="AE24" s="135">
        <f>('Rodinne tymy'!AE104)</f>
        <v>1194</v>
      </c>
      <c r="AF24" s="136">
        <f t="shared" si="2"/>
        <v>0</v>
      </c>
      <c r="AG24" s="133">
        <f t="shared" si="3"/>
        <v>2947</v>
      </c>
    </row>
    <row r="25" spans="1:33" x14ac:dyDescent="0.2">
      <c r="A25" s="90" t="s">
        <v>152</v>
      </c>
      <c r="B25" s="101">
        <f>('Rodinne tymy'!C134)</f>
        <v>0</v>
      </c>
      <c r="C25" s="289" t="str">
        <f>('Rodinne tymy'!D134)</f>
        <v>Jan</v>
      </c>
      <c r="D25" s="289" t="str">
        <f>('Rodinne tymy'!E134)</f>
        <v>Majer</v>
      </c>
      <c r="E25" s="275" t="str">
        <f>('Rodinne tymy'!F134)</f>
        <v>r</v>
      </c>
      <c r="F25" s="101">
        <f>('Rodinne tymy'!G134)</f>
        <v>0</v>
      </c>
      <c r="G25" s="101">
        <f>('Rodinne tymy'!H134)</f>
        <v>0</v>
      </c>
      <c r="H25" s="164">
        <f>('Rodinne tymy'!AT134)</f>
        <v>0</v>
      </c>
      <c r="I25" s="190" t="str">
        <f>('Rodinne tymy'!AU134)</f>
        <v/>
      </c>
      <c r="J25" s="107">
        <f>('Rodinne tymy'!I134)</f>
        <v>9.1</v>
      </c>
      <c r="K25" s="134">
        <f>('Rodinne tymy'!K134)</f>
        <v>710</v>
      </c>
      <c r="L25" s="104">
        <f>('Rodinne tymy'!L134)</f>
        <v>3.78</v>
      </c>
      <c r="M25" s="134">
        <f>('Rodinne tymy'!M134)</f>
        <v>515</v>
      </c>
      <c r="N25" s="104">
        <f>('Rodinne tymy'!N134)</f>
        <v>9.2899999999999991</v>
      </c>
      <c r="O25" s="134">
        <f>('Rodinne tymy'!O134)</f>
        <v>429</v>
      </c>
      <c r="P25" s="101">
        <f>('Rodinne tymy'!P134)</f>
        <v>0</v>
      </c>
      <c r="Q25" s="134">
        <f>('Rodinne tymy'!Q134)</f>
        <v>0</v>
      </c>
      <c r="R25" s="101">
        <f>('Rodinne tymy'!R134)</f>
        <v>0</v>
      </c>
      <c r="S25" s="134">
        <f>('Rodinne tymy'!S134)</f>
        <v>0</v>
      </c>
      <c r="T25" s="104">
        <f>('Rodinne tymy'!T134)</f>
        <v>0</v>
      </c>
      <c r="U25" s="134">
        <f>('Rodinne tymy'!U134)</f>
        <v>0</v>
      </c>
      <c r="V25" s="101">
        <f>('Rodinne tymy'!V134)</f>
        <v>0</v>
      </c>
      <c r="W25" s="134">
        <f>('Rodinne tymy'!W134)</f>
        <v>0</v>
      </c>
      <c r="X25" s="101">
        <f>('Rodinne tymy'!X134)</f>
        <v>0</v>
      </c>
      <c r="Y25" s="134">
        <f>('Rodinne tymy'!Y134)</f>
        <v>0</v>
      </c>
      <c r="Z25" s="104">
        <f>('Rodinne tymy'!Z134)</f>
        <v>0</v>
      </c>
      <c r="AA25" s="134">
        <f>('Rodinne tymy'!AA134)</f>
        <v>0</v>
      </c>
      <c r="AB25" s="101">
        <f>('Rodinne tymy'!AB134)</f>
        <v>0</v>
      </c>
      <c r="AC25" s="101">
        <f>('Rodinne tymy'!AC134)</f>
        <v>0</v>
      </c>
      <c r="AD25" s="106">
        <f>('Rodinne tymy'!AD134)</f>
        <v>8.9583333333333334E-2</v>
      </c>
      <c r="AE25" s="134">
        <f>('Rodinne tymy'!AE134)</f>
        <v>1254</v>
      </c>
      <c r="AF25" s="136">
        <f t="shared" si="2"/>
        <v>0</v>
      </c>
      <c r="AG25" s="133">
        <f t="shared" si="3"/>
        <v>2908</v>
      </c>
    </row>
    <row r="26" spans="1:33" x14ac:dyDescent="0.2">
      <c r="A26" s="90" t="s">
        <v>154</v>
      </c>
      <c r="B26" s="101">
        <f>('Rodinne tymy'!C140)</f>
        <v>0</v>
      </c>
      <c r="C26" s="289" t="str">
        <f>('Rodinne tymy'!D140)</f>
        <v>Jiří</v>
      </c>
      <c r="D26" s="289" t="str">
        <f>('Rodinne tymy'!E140)</f>
        <v>Hošek</v>
      </c>
      <c r="E26" s="275" t="str">
        <f>('Rodinne tymy'!F140)</f>
        <v>r</v>
      </c>
      <c r="F26" s="101">
        <f>('Rodinne tymy'!G140)</f>
        <v>0</v>
      </c>
      <c r="G26" s="101">
        <f>('Rodinne tymy'!H140)</f>
        <v>0</v>
      </c>
      <c r="H26" s="164">
        <f>('Rodinne tymy'!AT140)</f>
        <v>0</v>
      </c>
      <c r="I26" s="190" t="str">
        <f>('Rodinne tymy'!AU140)</f>
        <v/>
      </c>
      <c r="J26" s="107">
        <f>('Rodinne tymy'!I140)</f>
        <v>8.8000000000000007</v>
      </c>
      <c r="K26" s="134">
        <f>('Rodinne tymy'!K140)</f>
        <v>770</v>
      </c>
      <c r="L26" s="104">
        <f>('Rodinne tymy'!L140)</f>
        <v>4.25</v>
      </c>
      <c r="M26" s="134">
        <f>('Rodinne tymy'!M140)</f>
        <v>600</v>
      </c>
      <c r="N26" s="104">
        <f>('Rodinne tymy'!N140)</f>
        <v>9.8800000000000008</v>
      </c>
      <c r="O26" s="134">
        <f>('Rodinne tymy'!O140)</f>
        <v>468</v>
      </c>
      <c r="P26" s="101">
        <f>('Rodinne tymy'!P140)</f>
        <v>0</v>
      </c>
      <c r="Q26" s="134">
        <f>('Rodinne tymy'!Q140)</f>
        <v>0</v>
      </c>
      <c r="R26" s="101">
        <f>('Rodinne tymy'!R140)</f>
        <v>0</v>
      </c>
      <c r="S26" s="134">
        <f>('Rodinne tymy'!S140)</f>
        <v>0</v>
      </c>
      <c r="T26" s="104">
        <f>('Rodinne tymy'!T140)</f>
        <v>0</v>
      </c>
      <c r="U26" s="134">
        <f>('Rodinne tymy'!U140)</f>
        <v>0</v>
      </c>
      <c r="V26" s="101">
        <f>('Rodinne tymy'!V140)</f>
        <v>0</v>
      </c>
      <c r="W26" s="134">
        <f>('Rodinne tymy'!W140)</f>
        <v>0</v>
      </c>
      <c r="X26" s="101">
        <f>('Rodinne tymy'!X140)</f>
        <v>0</v>
      </c>
      <c r="Y26" s="134">
        <f>('Rodinne tymy'!Y140)</f>
        <v>0</v>
      </c>
      <c r="Z26" s="104">
        <f>('Rodinne tymy'!Z140)</f>
        <v>0</v>
      </c>
      <c r="AA26" s="134">
        <f>('Rodinne tymy'!AA140)</f>
        <v>0</v>
      </c>
      <c r="AB26" s="101">
        <f>('Rodinne tymy'!AB140)</f>
        <v>0</v>
      </c>
      <c r="AC26" s="101">
        <f>('Rodinne tymy'!AC140)</f>
        <v>0</v>
      </c>
      <c r="AD26" s="106">
        <f>('Rodinne tymy'!AD140)</f>
        <v>9.4444444444444442E-2</v>
      </c>
      <c r="AE26" s="134">
        <f>('Rodinne tymy'!AE140)</f>
        <v>1226</v>
      </c>
      <c r="AF26" s="136">
        <f t="shared" si="2"/>
        <v>0</v>
      </c>
      <c r="AG26" s="133">
        <f t="shared" si="3"/>
        <v>3064</v>
      </c>
    </row>
    <row r="27" spans="1:33" x14ac:dyDescent="0.2">
      <c r="A27" s="90" t="s">
        <v>158</v>
      </c>
      <c r="B27" s="101">
        <f>('Rodinne tymy'!C158)</f>
        <v>0</v>
      </c>
      <c r="C27" s="289" t="str">
        <f>('Rodinne tymy'!D158)</f>
        <v>Tomáš</v>
      </c>
      <c r="D27" s="289" t="str">
        <f>('Rodinne tymy'!E158)</f>
        <v>Lebeda</v>
      </c>
      <c r="E27" s="275" t="str">
        <f>('Rodinne tymy'!F158)</f>
        <v>r</v>
      </c>
      <c r="F27" s="101">
        <f>('Rodinne tymy'!G158)</f>
        <v>0</v>
      </c>
      <c r="G27" s="101">
        <f>('Rodinne tymy'!H158)</f>
        <v>0</v>
      </c>
      <c r="H27" s="164">
        <f>('Rodinne tymy'!AT158)</f>
        <v>0</v>
      </c>
      <c r="I27" s="190" t="str">
        <f>('Rodinne tymy'!AU158)</f>
        <v/>
      </c>
      <c r="J27" s="107">
        <f>('Rodinne tymy'!I158)</f>
        <v>9.6999999999999993</v>
      </c>
      <c r="K27" s="134">
        <f>('Rodinne tymy'!K158)</f>
        <v>590</v>
      </c>
      <c r="L27" s="104">
        <f>('Rodinne tymy'!L158)</f>
        <v>3.4</v>
      </c>
      <c r="M27" s="134">
        <f>('Rodinne tymy'!M158)</f>
        <v>446</v>
      </c>
      <c r="N27" s="104">
        <f>('Rodinne tymy'!N158)</f>
        <v>9.16</v>
      </c>
      <c r="O27" s="134">
        <f>('Rodinne tymy'!O158)</f>
        <v>420</v>
      </c>
      <c r="P27" s="101">
        <f>('Rodinne tymy'!P158)</f>
        <v>0</v>
      </c>
      <c r="Q27" s="134">
        <f>('Rodinne tymy'!Q158)</f>
        <v>0</v>
      </c>
      <c r="R27" s="101">
        <f>('Rodinne tymy'!R158)</f>
        <v>0</v>
      </c>
      <c r="S27" s="134">
        <f>('Rodinne tymy'!S158)</f>
        <v>0</v>
      </c>
      <c r="T27" s="104">
        <f>('Rodinne tymy'!T158)</f>
        <v>0</v>
      </c>
      <c r="U27" s="134">
        <f>('Rodinne tymy'!U158)</f>
        <v>0</v>
      </c>
      <c r="V27" s="101">
        <f>('Rodinne tymy'!V158)</f>
        <v>0</v>
      </c>
      <c r="W27" s="134">
        <f>('Rodinne tymy'!W158)</f>
        <v>0</v>
      </c>
      <c r="X27" s="101">
        <f>('Rodinne tymy'!X158)</f>
        <v>0</v>
      </c>
      <c r="Y27" s="134">
        <f>('Rodinne tymy'!Y158)</f>
        <v>0</v>
      </c>
      <c r="Z27" s="104">
        <f>('Rodinne tymy'!Z158)</f>
        <v>0</v>
      </c>
      <c r="AA27" s="134">
        <f>('Rodinne tymy'!AA158)</f>
        <v>0</v>
      </c>
      <c r="AB27" s="101">
        <f>('Rodinne tymy'!AB158)</f>
        <v>0</v>
      </c>
      <c r="AC27" s="101">
        <f>('Rodinne tymy'!AC158)</f>
        <v>0</v>
      </c>
      <c r="AD27" s="106">
        <f>('Rodinne tymy'!AD158)</f>
        <v>9.5138888888888884E-2</v>
      </c>
      <c r="AE27" s="134">
        <f>('Rodinne tymy'!AE158)</f>
        <v>1222</v>
      </c>
      <c r="AF27" s="136">
        <f t="shared" si="2"/>
        <v>0</v>
      </c>
      <c r="AG27" s="133">
        <f t="shared" si="3"/>
        <v>2678</v>
      </c>
    </row>
    <row r="28" spans="1:33" x14ac:dyDescent="0.2">
      <c r="A28" s="90" t="s">
        <v>160</v>
      </c>
      <c r="B28" s="101">
        <f>('Rodinne tymy'!C128)</f>
        <v>0</v>
      </c>
      <c r="C28" s="289" t="str">
        <f>('Rodinne tymy'!D128)</f>
        <v>Petr</v>
      </c>
      <c r="D28" s="289" t="str">
        <f>('Rodinne tymy'!E128)</f>
        <v>Bednář</v>
      </c>
      <c r="E28" s="275" t="str">
        <f>('Rodinne tymy'!F128)</f>
        <v>r</v>
      </c>
      <c r="F28" s="101">
        <f>('Rodinne tymy'!G128)</f>
        <v>0</v>
      </c>
      <c r="G28" s="101">
        <f>('Rodinne tymy'!H128)</f>
        <v>0</v>
      </c>
      <c r="H28" s="164">
        <f>('Rodinne tymy'!AT128)</f>
        <v>0</v>
      </c>
      <c r="I28" s="190" t="str">
        <f>('Rodinne tymy'!AU128)</f>
        <v/>
      </c>
      <c r="J28" s="107">
        <f>('Rodinne tymy'!I128)</f>
        <v>9.9</v>
      </c>
      <c r="K28" s="134">
        <f>('Rodinne tymy'!K128)</f>
        <v>550</v>
      </c>
      <c r="L28" s="104">
        <f>('Rodinne tymy'!L128)</f>
        <v>3.68</v>
      </c>
      <c r="M28" s="134">
        <f>('Rodinne tymy'!M128)</f>
        <v>497</v>
      </c>
      <c r="N28" s="104">
        <f>('Rodinne tymy'!N128)</f>
        <v>9.39</v>
      </c>
      <c r="O28" s="134">
        <f>('Rodinne tymy'!O128)</f>
        <v>436</v>
      </c>
      <c r="P28" s="101">
        <f>('Rodinne tymy'!P128)</f>
        <v>0</v>
      </c>
      <c r="Q28" s="134">
        <f>('Rodinne tymy'!Q128)</f>
        <v>0</v>
      </c>
      <c r="R28" s="101">
        <f>('Rodinne tymy'!R128)</f>
        <v>0</v>
      </c>
      <c r="S28" s="134">
        <f>('Rodinne tymy'!S128)</f>
        <v>0</v>
      </c>
      <c r="T28" s="104">
        <f>('Rodinne tymy'!T128)</f>
        <v>0</v>
      </c>
      <c r="U28" s="134">
        <f>('Rodinne tymy'!U128)</f>
        <v>0</v>
      </c>
      <c r="V28" s="101">
        <f>('Rodinne tymy'!V128)</f>
        <v>0</v>
      </c>
      <c r="W28" s="134">
        <f>('Rodinne tymy'!W128)</f>
        <v>0</v>
      </c>
      <c r="X28" s="101">
        <f>('Rodinne tymy'!X128)</f>
        <v>0</v>
      </c>
      <c r="Y28" s="134">
        <f>('Rodinne tymy'!Y128)</f>
        <v>0</v>
      </c>
      <c r="Z28" s="104">
        <f>('Rodinne tymy'!Z128)</f>
        <v>0</v>
      </c>
      <c r="AA28" s="134">
        <f>('Rodinne tymy'!AA128)</f>
        <v>0</v>
      </c>
      <c r="AB28" s="101">
        <f>('Rodinne tymy'!AB128)</f>
        <v>0</v>
      </c>
      <c r="AC28" s="101">
        <f>('Rodinne tymy'!AC128)</f>
        <v>0</v>
      </c>
      <c r="AD28" s="106">
        <f>('Rodinne tymy'!AD128)</f>
        <v>9.0277777777777776E-2</v>
      </c>
      <c r="AE28" s="134">
        <f>('Rodinne tymy'!AE128)</f>
        <v>1250</v>
      </c>
      <c r="AF28" s="136">
        <f t="shared" si="2"/>
        <v>0</v>
      </c>
      <c r="AG28" s="133">
        <f t="shared" si="3"/>
        <v>2733</v>
      </c>
    </row>
    <row r="29" spans="1:33" x14ac:dyDescent="0.2">
      <c r="A29" s="90" t="s">
        <v>163</v>
      </c>
      <c r="B29" s="101">
        <f>('Rodinne tymy'!C188)</f>
        <v>0</v>
      </c>
      <c r="C29" s="289" t="str">
        <f>('Rodinne tymy'!D188)</f>
        <v>Tomáš</v>
      </c>
      <c r="D29" s="289" t="str">
        <f>('Rodinne tymy'!E188)</f>
        <v>Výtiska</v>
      </c>
      <c r="E29" s="275" t="str">
        <f>('Rodinne tymy'!F188)</f>
        <v>r</v>
      </c>
      <c r="F29" s="101">
        <f>('Rodinne tymy'!G188)</f>
        <v>0</v>
      </c>
      <c r="G29" s="101">
        <f>('Rodinne tymy'!H188)</f>
        <v>0</v>
      </c>
      <c r="H29" s="164">
        <f>('Rodinne tymy'!AT188)</f>
        <v>0</v>
      </c>
      <c r="I29" s="190" t="str">
        <f>('Rodinne tymy'!AU188)</f>
        <v/>
      </c>
      <c r="J29" s="107">
        <f>('Rodinne tymy'!I188)</f>
        <v>9.1</v>
      </c>
      <c r="K29" s="134">
        <f>('Rodinne tymy'!K188)</f>
        <v>710</v>
      </c>
      <c r="L29" s="104">
        <f>('Rodinne tymy'!L188)</f>
        <v>3.74</v>
      </c>
      <c r="M29" s="134">
        <f>('Rodinne tymy'!M188)</f>
        <v>508</v>
      </c>
      <c r="N29" s="104">
        <f>('Rodinne tymy'!N188)</f>
        <v>9.69</v>
      </c>
      <c r="O29" s="134">
        <f>('Rodinne tymy'!O188)</f>
        <v>456</v>
      </c>
      <c r="P29" s="101">
        <f>('Rodinne tymy'!P188)</f>
        <v>0</v>
      </c>
      <c r="Q29" s="134">
        <f>('Rodinne tymy'!Q188)</f>
        <v>0</v>
      </c>
      <c r="R29" s="101">
        <f>('Rodinne tymy'!R188)</f>
        <v>0</v>
      </c>
      <c r="S29" s="134">
        <f>('Rodinne tymy'!S188)</f>
        <v>0</v>
      </c>
      <c r="T29" s="104">
        <f>('Rodinne tymy'!T188)</f>
        <v>0</v>
      </c>
      <c r="U29" s="134">
        <f>('Rodinne tymy'!U188)</f>
        <v>0</v>
      </c>
      <c r="V29" s="101">
        <f>('Rodinne tymy'!V188)</f>
        <v>0</v>
      </c>
      <c r="W29" s="134">
        <f>('Rodinne tymy'!W188)</f>
        <v>0</v>
      </c>
      <c r="X29" s="101">
        <f>('Rodinne tymy'!X188)</f>
        <v>0</v>
      </c>
      <c r="Y29" s="134">
        <f>('Rodinne tymy'!Y188)</f>
        <v>0</v>
      </c>
      <c r="Z29" s="104">
        <f>('Rodinne tymy'!Z188)</f>
        <v>0</v>
      </c>
      <c r="AA29" s="134">
        <f>('Rodinne tymy'!AA188)</f>
        <v>0</v>
      </c>
      <c r="AB29" s="101">
        <f>('Rodinne tymy'!AB188)</f>
        <v>0</v>
      </c>
      <c r="AC29" s="101">
        <f>('Rodinne tymy'!AC188)</f>
        <v>0</v>
      </c>
      <c r="AD29" s="106">
        <f>('Rodinne tymy'!AD188)</f>
        <v>9.4444444444444442E-2</v>
      </c>
      <c r="AE29" s="134">
        <f>('Rodinne tymy'!AE188)</f>
        <v>1226</v>
      </c>
      <c r="AF29" s="136">
        <f t="shared" si="2"/>
        <v>0</v>
      </c>
      <c r="AG29" s="133">
        <f t="shared" si="3"/>
        <v>2900</v>
      </c>
    </row>
    <row r="30" spans="1:33" x14ac:dyDescent="0.2">
      <c r="A30" s="90" t="s">
        <v>165</v>
      </c>
      <c r="B30" s="101">
        <f>('Rodinne tymy'!C122)</f>
        <v>0</v>
      </c>
      <c r="C30" s="289" t="str">
        <f>('Rodinne tymy'!D122)</f>
        <v>Daniel</v>
      </c>
      <c r="D30" s="289" t="str">
        <f>('Rodinne tymy'!E122)</f>
        <v>Dařílek</v>
      </c>
      <c r="E30" s="275" t="str">
        <f>('Rodinne tymy'!F122)</f>
        <v>r</v>
      </c>
      <c r="F30" s="101">
        <f>('Rodinne tymy'!G122)</f>
        <v>0</v>
      </c>
      <c r="G30" s="101">
        <f>('Rodinne tymy'!H122)</f>
        <v>0</v>
      </c>
      <c r="H30" s="164">
        <f>('Rodinne tymy'!AT122)</f>
        <v>0</v>
      </c>
      <c r="I30" s="190" t="str">
        <f>('Rodinne tymy'!AU122)</f>
        <v/>
      </c>
      <c r="J30" s="107">
        <f>('Rodinne tymy'!I122)</f>
        <v>8.6</v>
      </c>
      <c r="K30" s="134">
        <f>('Rodinne tymy'!K122)</f>
        <v>810</v>
      </c>
      <c r="L30" s="104">
        <f>('Rodinne tymy'!L122)</f>
        <v>4.34</v>
      </c>
      <c r="M30" s="134">
        <f>('Rodinne tymy'!M122)</f>
        <v>617</v>
      </c>
      <c r="N30" s="104">
        <f>('Rodinne tymy'!N122)</f>
        <v>10.55</v>
      </c>
      <c r="O30" s="134">
        <f>('Rodinne tymy'!O122)</f>
        <v>513</v>
      </c>
      <c r="P30" s="101">
        <f>('Rodinne tymy'!P122)</f>
        <v>0</v>
      </c>
      <c r="Q30" s="134">
        <f>('Rodinne tymy'!Q122)</f>
        <v>0</v>
      </c>
      <c r="R30" s="101">
        <f>('Rodinne tymy'!R122)</f>
        <v>0</v>
      </c>
      <c r="S30" s="134">
        <f>('Rodinne tymy'!S122)</f>
        <v>0</v>
      </c>
      <c r="T30" s="104">
        <f>('Rodinne tymy'!T122)</f>
        <v>0</v>
      </c>
      <c r="U30" s="134">
        <f>('Rodinne tymy'!U122)</f>
        <v>0</v>
      </c>
      <c r="V30" s="101">
        <f>('Rodinne tymy'!V122)</f>
        <v>0</v>
      </c>
      <c r="W30" s="134">
        <f>('Rodinne tymy'!W122)</f>
        <v>0</v>
      </c>
      <c r="X30" s="101">
        <f>('Rodinne tymy'!X122)</f>
        <v>0</v>
      </c>
      <c r="Y30" s="134">
        <f>('Rodinne tymy'!Y122)</f>
        <v>0</v>
      </c>
      <c r="Z30" s="104">
        <f>('Rodinne tymy'!Z122)</f>
        <v>0</v>
      </c>
      <c r="AA30" s="134">
        <f>('Rodinne tymy'!AA122)</f>
        <v>0</v>
      </c>
      <c r="AB30" s="101">
        <f>('Rodinne tymy'!AB122)</f>
        <v>0</v>
      </c>
      <c r="AC30" s="101">
        <f>('Rodinne tymy'!AC122)</f>
        <v>0</v>
      </c>
      <c r="AD30" s="106">
        <f>('Rodinne tymy'!AD122)</f>
        <v>8.6111111111111124E-2</v>
      </c>
      <c r="AE30" s="134">
        <f>('Rodinne tymy'!AE122)</f>
        <v>1274</v>
      </c>
      <c r="AF30" s="136">
        <f t="shared" si="2"/>
        <v>0</v>
      </c>
      <c r="AG30" s="133">
        <f t="shared" si="3"/>
        <v>3214</v>
      </c>
    </row>
    <row r="31" spans="1:33" x14ac:dyDescent="0.2">
      <c r="A31" s="90" t="s">
        <v>167</v>
      </c>
      <c r="B31" s="101">
        <f>('Rodinne tymy'!C68)</f>
        <v>0</v>
      </c>
      <c r="C31" s="291" t="str">
        <f>('Rodinne tymy'!D68)</f>
        <v>Martin</v>
      </c>
      <c r="D31" s="290" t="str">
        <f>('Rodinne tymy'!E68)</f>
        <v>Toupal</v>
      </c>
      <c r="E31" s="275" t="str">
        <f>('Rodinne tymy'!F68)</f>
        <v>r</v>
      </c>
      <c r="F31" s="101">
        <f>('Rodinne tymy'!G68)</f>
        <v>0</v>
      </c>
      <c r="G31" s="101">
        <f>('Rodinne tymy'!H68)</f>
        <v>0</v>
      </c>
      <c r="H31" s="164">
        <f>('Rodinne tymy'!AT68)</f>
        <v>0</v>
      </c>
      <c r="I31" s="190" t="str">
        <f>('Rodinne tymy'!AU68)</f>
        <v/>
      </c>
      <c r="J31" s="103">
        <f>('Rodinne tymy'!I68)</f>
        <v>8.4</v>
      </c>
      <c r="K31" s="134">
        <f>('Rodinne tymy'!K68)</f>
        <v>850</v>
      </c>
      <c r="L31" s="104">
        <f>('Rodinne tymy'!L68)</f>
        <v>4.62</v>
      </c>
      <c r="M31" s="134">
        <f>('Rodinne tymy'!M68)</f>
        <v>668</v>
      </c>
      <c r="N31" s="104">
        <f>('Rodinne tymy'!N68)</f>
        <v>12.28</v>
      </c>
      <c r="O31" s="134">
        <f>('Rodinne tymy'!O68)</f>
        <v>628</v>
      </c>
      <c r="P31" s="101">
        <f>('Rodinne tymy'!P68)</f>
        <v>0</v>
      </c>
      <c r="Q31" s="134">
        <f>('Rodinne tymy'!Q68)</f>
        <v>0</v>
      </c>
      <c r="R31" s="101">
        <f>('Rodinne tymy'!R68)</f>
        <v>0</v>
      </c>
      <c r="S31" s="134">
        <f>('Rodinne tymy'!S68)</f>
        <v>0</v>
      </c>
      <c r="T31" s="104">
        <f>('Rodinne tymy'!T68)</f>
        <v>0</v>
      </c>
      <c r="U31" s="134">
        <f>('Rodinne tymy'!U68)</f>
        <v>0</v>
      </c>
      <c r="V31" s="101">
        <f>('Rodinne tymy'!V68)</f>
        <v>0</v>
      </c>
      <c r="W31" s="134">
        <f>('Rodinne tymy'!W68)</f>
        <v>0</v>
      </c>
      <c r="X31" s="101">
        <f>('Rodinne tymy'!X68)</f>
        <v>0</v>
      </c>
      <c r="Y31" s="134">
        <f>('Rodinne tymy'!Y68)</f>
        <v>0</v>
      </c>
      <c r="Z31" s="104">
        <f>('Rodinne tymy'!Z68)</f>
        <v>0</v>
      </c>
      <c r="AA31" s="134">
        <f>('Rodinne tymy'!AA68)</f>
        <v>0</v>
      </c>
      <c r="AB31" s="105">
        <f>('Rodinne tymy'!AB68)</f>
        <v>0</v>
      </c>
      <c r="AC31" s="105">
        <f>('Rodinne tymy'!AC68)</f>
        <v>0</v>
      </c>
      <c r="AD31" s="106">
        <f>('Rodinne tymy'!AD68)</f>
        <v>9.0972222222222218E-2</v>
      </c>
      <c r="AE31" s="135">
        <f>('Rodinne tymy'!AE68)</f>
        <v>1246</v>
      </c>
      <c r="AF31" s="136">
        <f t="shared" si="2"/>
        <v>0</v>
      </c>
      <c r="AG31" s="133">
        <f t="shared" si="3"/>
        <v>3392</v>
      </c>
    </row>
    <row r="32" spans="1:33" x14ac:dyDescent="0.2">
      <c r="A32" s="90" t="s">
        <v>170</v>
      </c>
      <c r="B32" s="101">
        <f>('Rodinne tymy'!C110)</f>
        <v>0</v>
      </c>
      <c r="C32" s="290" t="str">
        <f>('Rodinne tymy'!D110)</f>
        <v>Víťa</v>
      </c>
      <c r="D32" s="290" t="str">
        <f>('Rodinne tymy'!E110)</f>
        <v>Zátka</v>
      </c>
      <c r="E32" s="275" t="str">
        <f>('Rodinne tymy'!F110)</f>
        <v>r</v>
      </c>
      <c r="F32" s="101">
        <f>('Rodinne tymy'!G110)</f>
        <v>0</v>
      </c>
      <c r="G32" s="101">
        <f>('Rodinne tymy'!H110)</f>
        <v>0</v>
      </c>
      <c r="H32" s="164">
        <f>('Rodinne tymy'!AT110)</f>
        <v>0</v>
      </c>
      <c r="I32" s="190" t="str">
        <f>('Rodinne tymy'!AU110)</f>
        <v/>
      </c>
      <c r="J32" s="107">
        <f>('Rodinne tymy'!I110)</f>
        <v>9.1</v>
      </c>
      <c r="K32" s="134">
        <f>('Rodinne tymy'!K110)</f>
        <v>710</v>
      </c>
      <c r="L32" s="104">
        <f>('Rodinne tymy'!L110)</f>
        <v>3.89</v>
      </c>
      <c r="M32" s="134">
        <f>('Rodinne tymy'!M110)</f>
        <v>535</v>
      </c>
      <c r="N32" s="104">
        <f>('Rodinne tymy'!N110)</f>
        <v>10.82</v>
      </c>
      <c r="O32" s="134">
        <f>('Rodinne tymy'!O110)</f>
        <v>531</v>
      </c>
      <c r="P32" s="101">
        <f>('Rodinne tymy'!P110)</f>
        <v>0</v>
      </c>
      <c r="Q32" s="134">
        <f>('Rodinne tymy'!Q110)</f>
        <v>0</v>
      </c>
      <c r="R32" s="101">
        <f>('Rodinne tymy'!R110)</f>
        <v>0</v>
      </c>
      <c r="S32" s="134">
        <f>('Rodinne tymy'!S110)</f>
        <v>0</v>
      </c>
      <c r="T32" s="104">
        <f>('Rodinne tymy'!T110)</f>
        <v>0</v>
      </c>
      <c r="U32" s="134">
        <f>('Rodinne tymy'!U110)</f>
        <v>0</v>
      </c>
      <c r="V32" s="101">
        <f>('Rodinne tymy'!V110)</f>
        <v>0</v>
      </c>
      <c r="W32" s="134">
        <f>('Rodinne tymy'!W110)</f>
        <v>0</v>
      </c>
      <c r="X32" s="101">
        <f>('Rodinne tymy'!X110)</f>
        <v>0</v>
      </c>
      <c r="Y32" s="134">
        <f>('Rodinne tymy'!Y110)</f>
        <v>0</v>
      </c>
      <c r="Z32" s="104">
        <f>('Rodinne tymy'!Z110)</f>
        <v>0</v>
      </c>
      <c r="AA32" s="134">
        <f>('Rodinne tymy'!AA110)</f>
        <v>0</v>
      </c>
      <c r="AB32" s="101">
        <f>('Rodinne tymy'!AB110)</f>
        <v>0</v>
      </c>
      <c r="AC32" s="101">
        <f>('Rodinne tymy'!AC110)</f>
        <v>0</v>
      </c>
      <c r="AD32" s="106">
        <f>('Rodinne tymy'!AD110)</f>
        <v>9.6527777777777768E-2</v>
      </c>
      <c r="AE32" s="134">
        <f>('Rodinne tymy'!AE110)</f>
        <v>1214</v>
      </c>
      <c r="AF32" s="136">
        <f t="shared" si="2"/>
        <v>0</v>
      </c>
      <c r="AG32" s="133">
        <f t="shared" si="3"/>
        <v>2990</v>
      </c>
    </row>
    <row r="33" spans="1:33" x14ac:dyDescent="0.2">
      <c r="A33" s="90" t="s">
        <v>172</v>
      </c>
      <c r="B33" s="101">
        <f>('Rodinne tymy'!C80)</f>
        <v>0</v>
      </c>
      <c r="C33" s="291" t="str">
        <f>('Rodinne tymy'!D80)</f>
        <v xml:space="preserve">Věra </v>
      </c>
      <c r="D33" s="290" t="str">
        <f>('Rodinne tymy'!E80)</f>
        <v>Forsterová</v>
      </c>
      <c r="E33" s="275" t="str">
        <f>('Rodinne tymy'!F80)</f>
        <v>r</v>
      </c>
      <c r="F33" s="101">
        <f>('Rodinne tymy'!G80)</f>
        <v>0</v>
      </c>
      <c r="G33" s="101">
        <f>('Rodinne tymy'!H80)</f>
        <v>0</v>
      </c>
      <c r="H33" s="164">
        <f>('Rodinne tymy'!AT80)</f>
        <v>0</v>
      </c>
      <c r="I33" s="190" t="str">
        <f>('Rodinne tymy'!AU80)</f>
        <v/>
      </c>
      <c r="J33" s="103">
        <f>('Rodinne tymy'!I80)</f>
        <v>9.5</v>
      </c>
      <c r="K33" s="134">
        <f>('Rodinne tymy'!K80)</f>
        <v>630</v>
      </c>
      <c r="L33" s="104">
        <f>('Rodinne tymy'!L80)</f>
        <v>2.89</v>
      </c>
      <c r="M33" s="134">
        <f>('Rodinne tymy'!M80)</f>
        <v>353</v>
      </c>
      <c r="N33" s="104">
        <f>('Rodinne tymy'!N80)</f>
        <v>8.64</v>
      </c>
      <c r="O33" s="134">
        <f>('Rodinne tymy'!O80)</f>
        <v>386</v>
      </c>
      <c r="P33" s="101">
        <f>('Rodinne tymy'!P80)</f>
        <v>0</v>
      </c>
      <c r="Q33" s="134">
        <f>('Rodinne tymy'!Q80)</f>
        <v>0</v>
      </c>
      <c r="R33" s="101">
        <f>('Rodinne tymy'!R80)</f>
        <v>0</v>
      </c>
      <c r="S33" s="134">
        <f>('Rodinne tymy'!S80)</f>
        <v>0</v>
      </c>
      <c r="T33" s="104">
        <f>('Rodinne tymy'!T80)</f>
        <v>0</v>
      </c>
      <c r="U33" s="134">
        <f>('Rodinne tymy'!U80)</f>
        <v>0</v>
      </c>
      <c r="V33" s="101">
        <f>('Rodinne tymy'!V80)</f>
        <v>0</v>
      </c>
      <c r="W33" s="134">
        <f>('Rodinne tymy'!W80)</f>
        <v>0</v>
      </c>
      <c r="X33" s="101">
        <f>('Rodinne tymy'!X80)</f>
        <v>0</v>
      </c>
      <c r="Y33" s="134">
        <f>('Rodinne tymy'!Y80)</f>
        <v>0</v>
      </c>
      <c r="Z33" s="104">
        <f>('Rodinne tymy'!Z80)</f>
        <v>0</v>
      </c>
      <c r="AA33" s="134">
        <f>('Rodinne tymy'!AA80)</f>
        <v>0</v>
      </c>
      <c r="AB33" s="105">
        <f>('Rodinne tymy'!AB80)</f>
        <v>0</v>
      </c>
      <c r="AC33" s="105">
        <f>('Rodinne tymy'!AC80)</f>
        <v>0</v>
      </c>
      <c r="AD33" s="106">
        <f>('Rodinne tymy'!AD80)</f>
        <v>9.2361111111111116E-2</v>
      </c>
      <c r="AE33" s="135">
        <f>('Rodinne tymy'!AE80)</f>
        <v>1238</v>
      </c>
      <c r="AF33" s="136">
        <f t="shared" si="2"/>
        <v>0</v>
      </c>
      <c r="AG33" s="133">
        <f t="shared" si="3"/>
        <v>2607</v>
      </c>
    </row>
    <row r="34" spans="1:33" x14ac:dyDescent="0.2">
      <c r="A34" s="90" t="s">
        <v>175</v>
      </c>
      <c r="B34" s="101">
        <f>('Rodinne tymy'!C224)</f>
        <v>0</v>
      </c>
      <c r="C34" s="289" t="str">
        <f>('Rodinne tymy'!D224)</f>
        <v>Michaela</v>
      </c>
      <c r="D34" s="289" t="str">
        <f>('Rodinne tymy'!E224)</f>
        <v>Znamenáčková</v>
      </c>
      <c r="E34" s="275" t="str">
        <f>('Rodinne tymy'!F224)</f>
        <v>r</v>
      </c>
      <c r="F34" s="101">
        <f>('Rodinne tymy'!G224)</f>
        <v>0</v>
      </c>
      <c r="G34" s="101">
        <f>('Rodinne tymy'!H224)</f>
        <v>0</v>
      </c>
      <c r="H34" s="164">
        <f>('Rodinne tymy'!AT224)</f>
        <v>0</v>
      </c>
      <c r="I34" s="190" t="str">
        <f>('Rodinne tymy'!AU224)</f>
        <v/>
      </c>
      <c r="J34" s="107">
        <f>('Rodinne tymy'!I224)</f>
        <v>10.1</v>
      </c>
      <c r="K34" s="134">
        <f>('Rodinne tymy'!K224)</f>
        <v>510</v>
      </c>
      <c r="L34" s="104">
        <f>('Rodinne tymy'!L224)</f>
        <v>3.24</v>
      </c>
      <c r="M34" s="134">
        <f>('Rodinne tymy'!M224)</f>
        <v>417</v>
      </c>
      <c r="N34" s="104">
        <f>('Rodinne tymy'!N224)</f>
        <v>8.9</v>
      </c>
      <c r="O34" s="134">
        <f>('Rodinne tymy'!O224)</f>
        <v>403</v>
      </c>
      <c r="P34" s="101">
        <f>('Rodinne tymy'!P224)</f>
        <v>0</v>
      </c>
      <c r="Q34" s="134">
        <f>('Rodinne tymy'!Q224)</f>
        <v>0</v>
      </c>
      <c r="R34" s="101">
        <f>('Rodinne tymy'!R224)</f>
        <v>0</v>
      </c>
      <c r="S34" s="134">
        <f>('Rodinne tymy'!S224)</f>
        <v>0</v>
      </c>
      <c r="T34" s="104">
        <f>('Rodinne tymy'!T224)</f>
        <v>0</v>
      </c>
      <c r="U34" s="134">
        <f>('Rodinne tymy'!U224)</f>
        <v>0</v>
      </c>
      <c r="V34" s="101">
        <f>('Rodinne tymy'!V224)</f>
        <v>0</v>
      </c>
      <c r="W34" s="134">
        <f>('Rodinne tymy'!W224)</f>
        <v>0</v>
      </c>
      <c r="X34" s="101">
        <f>('Rodinne tymy'!X224)</f>
        <v>0</v>
      </c>
      <c r="Y34" s="134">
        <f>('Rodinne tymy'!Y224)</f>
        <v>0</v>
      </c>
      <c r="Z34" s="104">
        <f>('Rodinne tymy'!Z224)</f>
        <v>0</v>
      </c>
      <c r="AA34" s="134">
        <f>('Rodinne tymy'!AA224)</f>
        <v>0</v>
      </c>
      <c r="AB34" s="101">
        <f>('Rodinne tymy'!AB224)</f>
        <v>0</v>
      </c>
      <c r="AC34" s="101">
        <f>('Rodinne tymy'!AC224)</f>
        <v>0</v>
      </c>
      <c r="AD34" s="106">
        <f>('Rodinne tymy'!AD224)</f>
        <v>0.10277777777777779</v>
      </c>
      <c r="AE34" s="134">
        <f>('Rodinne tymy'!AE224)</f>
        <v>1178</v>
      </c>
      <c r="AF34" s="136">
        <f t="shared" si="2"/>
        <v>0</v>
      </c>
      <c r="AG34" s="133">
        <f t="shared" si="3"/>
        <v>2508</v>
      </c>
    </row>
    <row r="35" spans="1:33" x14ac:dyDescent="0.2">
      <c r="A35" s="90" t="s">
        <v>177</v>
      </c>
      <c r="B35" s="101">
        <f>('Rodinne tymy'!C176)</f>
        <v>0</v>
      </c>
      <c r="C35" s="289" t="str">
        <f>('Rodinne tymy'!D176)</f>
        <v>Gredor</v>
      </c>
      <c r="D35" s="289" t="str">
        <f>('Rodinne tymy'!E176)</f>
        <v>Sliž</v>
      </c>
      <c r="E35" s="275" t="str">
        <f>('Rodinne tymy'!F176)</f>
        <v>r</v>
      </c>
      <c r="F35" s="101">
        <f>('Rodinne tymy'!G176)</f>
        <v>0</v>
      </c>
      <c r="G35" s="101">
        <f>('Rodinne tymy'!H176)</f>
        <v>0</v>
      </c>
      <c r="H35" s="164">
        <f>('Rodinne tymy'!AT176)</f>
        <v>0</v>
      </c>
      <c r="I35" s="190" t="str">
        <f>('Rodinne tymy'!AU176)</f>
        <v/>
      </c>
      <c r="J35" s="107">
        <f>('Rodinne tymy'!I176)</f>
        <v>9.9</v>
      </c>
      <c r="K35" s="134">
        <f>('Rodinne tymy'!K176)</f>
        <v>550</v>
      </c>
      <c r="L35" s="104">
        <f>('Rodinne tymy'!L176)</f>
        <v>2.79</v>
      </c>
      <c r="M35" s="134">
        <f>('Rodinne tymy'!M176)</f>
        <v>335</v>
      </c>
      <c r="N35" s="104">
        <f>('Rodinne tymy'!N176)</f>
        <v>9.9700000000000006</v>
      </c>
      <c r="O35" s="134">
        <f>('Rodinne tymy'!O176)</f>
        <v>474</v>
      </c>
      <c r="P35" s="101">
        <f>('Rodinne tymy'!P176)</f>
        <v>0</v>
      </c>
      <c r="Q35" s="134">
        <f>('Rodinne tymy'!Q176)</f>
        <v>0</v>
      </c>
      <c r="R35" s="101">
        <f>('Rodinne tymy'!R176)</f>
        <v>0</v>
      </c>
      <c r="S35" s="134">
        <f>('Rodinne tymy'!S176)</f>
        <v>0</v>
      </c>
      <c r="T35" s="104">
        <f>('Rodinne tymy'!T176)</f>
        <v>0</v>
      </c>
      <c r="U35" s="134">
        <f>('Rodinne tymy'!U176)</f>
        <v>0</v>
      </c>
      <c r="V35" s="101">
        <f>('Rodinne tymy'!V176)</f>
        <v>0</v>
      </c>
      <c r="W35" s="134">
        <f>('Rodinne tymy'!W176)</f>
        <v>0</v>
      </c>
      <c r="X35" s="101">
        <f>('Rodinne tymy'!X176)</f>
        <v>0</v>
      </c>
      <c r="Y35" s="134">
        <f>('Rodinne tymy'!Y176)</f>
        <v>0</v>
      </c>
      <c r="Z35" s="104">
        <f>('Rodinne tymy'!Z176)</f>
        <v>0</v>
      </c>
      <c r="AA35" s="134">
        <f>('Rodinne tymy'!AA176)</f>
        <v>0</v>
      </c>
      <c r="AB35" s="101">
        <f>('Rodinne tymy'!AB176)</f>
        <v>0</v>
      </c>
      <c r="AC35" s="101">
        <f>('Rodinne tymy'!AC176)</f>
        <v>0</v>
      </c>
      <c r="AD35" s="106">
        <f>('Rodinne tymy'!AD176)</f>
        <v>9.5138888888888884E-2</v>
      </c>
      <c r="AE35" s="134">
        <f>('Rodinne tymy'!AE176)</f>
        <v>1222</v>
      </c>
      <c r="AF35" s="136">
        <f t="shared" si="2"/>
        <v>0</v>
      </c>
      <c r="AG35" s="133">
        <f t="shared" si="3"/>
        <v>2581</v>
      </c>
    </row>
    <row r="36" spans="1:33" x14ac:dyDescent="0.2">
      <c r="A36" s="90" t="s">
        <v>179</v>
      </c>
      <c r="B36" s="101">
        <f>('Rodinne tymy'!C170)</f>
        <v>0</v>
      </c>
      <c r="C36" s="289" t="str">
        <f>('Rodinne tymy'!D170)</f>
        <v>Zuzana</v>
      </c>
      <c r="D36" s="289" t="str">
        <f>('Rodinne tymy'!E170)</f>
        <v>Helclová</v>
      </c>
      <c r="E36" s="275" t="str">
        <f>('Rodinne tymy'!F170)</f>
        <v>r</v>
      </c>
      <c r="F36" s="101">
        <f>('Rodinne tymy'!G170)</f>
        <v>0</v>
      </c>
      <c r="G36" s="101">
        <f>('Rodinne tymy'!H170)</f>
        <v>0</v>
      </c>
      <c r="H36" s="164">
        <f>('Rodinne tymy'!AT170)</f>
        <v>0</v>
      </c>
      <c r="I36" s="190" t="str">
        <f>('Rodinne tymy'!AU170)</f>
        <v/>
      </c>
      <c r="J36" s="107">
        <f>('Rodinne tymy'!I170)</f>
        <v>10</v>
      </c>
      <c r="K36" s="134">
        <f>('Rodinne tymy'!K170)</f>
        <v>530</v>
      </c>
      <c r="L36" s="104">
        <f>('Rodinne tymy'!L170)</f>
        <v>3.47</v>
      </c>
      <c r="M36" s="134">
        <f>('Rodinne tymy'!M170)</f>
        <v>459</v>
      </c>
      <c r="N36" s="104">
        <f>('Rodinne tymy'!N170)</f>
        <v>10.47</v>
      </c>
      <c r="O36" s="134">
        <f>('Rodinne tymy'!O170)</f>
        <v>508</v>
      </c>
      <c r="P36" s="101">
        <f>('Rodinne tymy'!P170)</f>
        <v>0</v>
      </c>
      <c r="Q36" s="134">
        <f>('Rodinne tymy'!Q170)</f>
        <v>0</v>
      </c>
      <c r="R36" s="101">
        <f>('Rodinne tymy'!R170)</f>
        <v>0</v>
      </c>
      <c r="S36" s="134">
        <f>('Rodinne tymy'!S170)</f>
        <v>0</v>
      </c>
      <c r="T36" s="104">
        <f>('Rodinne tymy'!T170)</f>
        <v>0</v>
      </c>
      <c r="U36" s="134">
        <f>('Rodinne tymy'!U170)</f>
        <v>0</v>
      </c>
      <c r="V36" s="101">
        <f>('Rodinne tymy'!V170)</f>
        <v>0</v>
      </c>
      <c r="W36" s="134">
        <f>('Rodinne tymy'!W170)</f>
        <v>0</v>
      </c>
      <c r="X36" s="101">
        <f>('Rodinne tymy'!X170)</f>
        <v>0</v>
      </c>
      <c r="Y36" s="134">
        <f>('Rodinne tymy'!Y170)</f>
        <v>0</v>
      </c>
      <c r="Z36" s="104">
        <f>('Rodinne tymy'!Z170)</f>
        <v>0</v>
      </c>
      <c r="AA36" s="134">
        <f>('Rodinne tymy'!AA170)</f>
        <v>0</v>
      </c>
      <c r="AB36" s="101">
        <f>('Rodinne tymy'!AB170)</f>
        <v>0</v>
      </c>
      <c r="AC36" s="101">
        <f>('Rodinne tymy'!AC170)</f>
        <v>0</v>
      </c>
      <c r="AD36" s="106">
        <f>('Rodinne tymy'!AD170)</f>
        <v>9.7222222222222224E-2</v>
      </c>
      <c r="AE36" s="134">
        <f>('Rodinne tymy'!AE170)</f>
        <v>1210</v>
      </c>
      <c r="AF36" s="136">
        <f t="shared" si="2"/>
        <v>0</v>
      </c>
      <c r="AG36" s="133">
        <f t="shared" si="3"/>
        <v>2707</v>
      </c>
    </row>
    <row r="37" spans="1:33" x14ac:dyDescent="0.2">
      <c r="A37" s="90" t="s">
        <v>182</v>
      </c>
      <c r="B37" s="101">
        <f>('Rodinne tymy'!C164)</f>
        <v>0</v>
      </c>
      <c r="C37" s="289" t="str">
        <f>('Rodinne tymy'!D164)</f>
        <v>Jitka</v>
      </c>
      <c r="D37" s="289" t="str">
        <f>('Rodinne tymy'!E164)</f>
        <v>Polanská</v>
      </c>
      <c r="E37" s="275" t="str">
        <f>('Rodinne tymy'!F164)</f>
        <v>r</v>
      </c>
      <c r="F37" s="101">
        <f>('Rodinne tymy'!G164)</f>
        <v>0</v>
      </c>
      <c r="G37" s="101">
        <f>('Rodinne tymy'!H164)</f>
        <v>0</v>
      </c>
      <c r="H37" s="164">
        <f>('Rodinne tymy'!AT164)</f>
        <v>0</v>
      </c>
      <c r="I37" s="190" t="str">
        <f>('Rodinne tymy'!AU164)</f>
        <v/>
      </c>
      <c r="J37" s="107">
        <f>('Rodinne tymy'!I164)</f>
        <v>10.7</v>
      </c>
      <c r="K37" s="134">
        <f>('Rodinne tymy'!K164)</f>
        <v>390</v>
      </c>
      <c r="L37" s="104">
        <f>('Rodinne tymy'!L164)</f>
        <v>3.57</v>
      </c>
      <c r="M37" s="134">
        <f>('Rodinne tymy'!M164)</f>
        <v>477</v>
      </c>
      <c r="N37" s="104">
        <f>('Rodinne tymy'!N164)</f>
        <v>7.53</v>
      </c>
      <c r="O37" s="134">
        <f>('Rodinne tymy'!O164)</f>
        <v>312</v>
      </c>
      <c r="P37" s="101">
        <f>('Rodinne tymy'!P164)</f>
        <v>0</v>
      </c>
      <c r="Q37" s="134">
        <f>('Rodinne tymy'!Q164)</f>
        <v>0</v>
      </c>
      <c r="R37" s="101">
        <f>('Rodinne tymy'!R164)</f>
        <v>0</v>
      </c>
      <c r="S37" s="134">
        <f>('Rodinne tymy'!S164)</f>
        <v>0</v>
      </c>
      <c r="T37" s="104">
        <f>('Rodinne tymy'!T164)</f>
        <v>0</v>
      </c>
      <c r="U37" s="134">
        <f>('Rodinne tymy'!U164)</f>
        <v>0</v>
      </c>
      <c r="V37" s="101">
        <f>('Rodinne tymy'!V164)</f>
        <v>0</v>
      </c>
      <c r="W37" s="134">
        <f>('Rodinne tymy'!W164)</f>
        <v>0</v>
      </c>
      <c r="X37" s="101">
        <f>('Rodinne tymy'!X164)</f>
        <v>0</v>
      </c>
      <c r="Y37" s="134">
        <f>('Rodinne tymy'!Y164)</f>
        <v>0</v>
      </c>
      <c r="Z37" s="104">
        <f>('Rodinne tymy'!Z164)</f>
        <v>0</v>
      </c>
      <c r="AA37" s="134">
        <f>('Rodinne tymy'!AA164)</f>
        <v>0</v>
      </c>
      <c r="AB37" s="101">
        <f>('Rodinne tymy'!AB164)</f>
        <v>0</v>
      </c>
      <c r="AC37" s="101">
        <f>('Rodinne tymy'!AC164)</f>
        <v>0</v>
      </c>
      <c r="AD37" s="106">
        <f>('Rodinne tymy'!AD164)</f>
        <v>9.6527777777777768E-2</v>
      </c>
      <c r="AE37" s="134">
        <f>('Rodinne tymy'!AE164)</f>
        <v>1214</v>
      </c>
      <c r="AF37" s="136">
        <f t="shared" si="2"/>
        <v>0</v>
      </c>
      <c r="AG37" s="133">
        <f t="shared" si="3"/>
        <v>2393</v>
      </c>
    </row>
    <row r="38" spans="1:33" x14ac:dyDescent="0.2">
      <c r="A38" s="90" t="s">
        <v>185</v>
      </c>
      <c r="B38" s="101">
        <f>('Rodinne tymy'!C212)</f>
        <v>0</v>
      </c>
      <c r="C38" s="290" t="str">
        <f>('Rodinne tymy'!D212)</f>
        <v>Zuzana</v>
      </c>
      <c r="D38" s="290" t="str">
        <f>('Rodinne tymy'!E212)</f>
        <v>Helclová</v>
      </c>
      <c r="E38" s="275" t="str">
        <f>('Rodinne tymy'!F212)</f>
        <v>r</v>
      </c>
      <c r="F38" s="101">
        <f>('Rodinne tymy'!G212)</f>
        <v>0</v>
      </c>
      <c r="G38" s="101">
        <f>('Rodinne tymy'!H212)</f>
        <v>0</v>
      </c>
      <c r="H38" s="164">
        <f>('Rodinne tymy'!AT212)</f>
        <v>0</v>
      </c>
      <c r="I38" s="190" t="str">
        <f>('Rodinne tymy'!AU212)</f>
        <v/>
      </c>
      <c r="J38" s="107">
        <f>('Rodinne tymy'!I212)</f>
        <v>10</v>
      </c>
      <c r="K38" s="134">
        <f>('Rodinne tymy'!K212)</f>
        <v>530</v>
      </c>
      <c r="L38" s="104">
        <f>('Rodinne tymy'!L212)</f>
        <v>3.51</v>
      </c>
      <c r="M38" s="134">
        <f>('Rodinne tymy'!M212)</f>
        <v>466</v>
      </c>
      <c r="N38" s="104">
        <f>('Rodinne tymy'!N212)</f>
        <v>10.19</v>
      </c>
      <c r="O38" s="134">
        <f>('Rodinne tymy'!O212)</f>
        <v>489</v>
      </c>
      <c r="P38" s="101">
        <f>('Rodinne tymy'!P212)</f>
        <v>0</v>
      </c>
      <c r="Q38" s="134">
        <f>('Rodinne tymy'!Q212)</f>
        <v>0</v>
      </c>
      <c r="R38" s="101">
        <f>('Rodinne tymy'!R212)</f>
        <v>0</v>
      </c>
      <c r="S38" s="134">
        <f>('Rodinne tymy'!S212)</f>
        <v>0</v>
      </c>
      <c r="T38" s="104">
        <f>('Rodinne tymy'!T212)</f>
        <v>0</v>
      </c>
      <c r="U38" s="134">
        <f>('Rodinne tymy'!U212)</f>
        <v>0</v>
      </c>
      <c r="V38" s="101">
        <f>('Rodinne tymy'!V212)</f>
        <v>0</v>
      </c>
      <c r="W38" s="134">
        <f>('Rodinne tymy'!W212)</f>
        <v>0</v>
      </c>
      <c r="X38" s="101">
        <f>('Rodinne tymy'!X212)</f>
        <v>0</v>
      </c>
      <c r="Y38" s="134">
        <f>('Rodinne tymy'!Y212)</f>
        <v>0</v>
      </c>
      <c r="Z38" s="104">
        <f>('Rodinne tymy'!Z212)</f>
        <v>0</v>
      </c>
      <c r="AA38" s="134">
        <f>('Rodinne tymy'!AA212)</f>
        <v>0</v>
      </c>
      <c r="AB38" s="101">
        <f>('Rodinne tymy'!AB212)</f>
        <v>0</v>
      </c>
      <c r="AC38" s="101">
        <f>('Rodinne tymy'!AC212)</f>
        <v>0</v>
      </c>
      <c r="AD38" s="106">
        <f>('Rodinne tymy'!AD212)</f>
        <v>0.10347222222222223</v>
      </c>
      <c r="AE38" s="134">
        <f>('Rodinne tymy'!AE212)</f>
        <v>1174</v>
      </c>
      <c r="AF38" s="136">
        <f t="shared" si="2"/>
        <v>0</v>
      </c>
      <c r="AG38" s="133">
        <f t="shared" si="3"/>
        <v>2659</v>
      </c>
    </row>
    <row r="39" spans="1:33" x14ac:dyDescent="0.2">
      <c r="A39" s="90" t="s">
        <v>187</v>
      </c>
      <c r="B39" s="101">
        <f>('Rodinne tymy'!C146)</f>
        <v>0</v>
      </c>
      <c r="C39" s="289" t="str">
        <f>('Rodinne tymy'!D146)</f>
        <v>Hana</v>
      </c>
      <c r="D39" s="289" t="str">
        <f>('Rodinne tymy'!E146)</f>
        <v>Kašáková</v>
      </c>
      <c r="E39" s="275" t="str">
        <f>('Rodinne tymy'!F146)</f>
        <v>r</v>
      </c>
      <c r="F39" s="101">
        <f>('Rodinne tymy'!G146)</f>
        <v>0</v>
      </c>
      <c r="G39" s="101">
        <f>('Rodinne tymy'!H146)</f>
        <v>0</v>
      </c>
      <c r="H39" s="164">
        <f>('Rodinne tymy'!AT146)</f>
        <v>0</v>
      </c>
      <c r="I39" s="190" t="str">
        <f>('Rodinne tymy'!AU146)</f>
        <v/>
      </c>
      <c r="J39" s="107">
        <f>('Rodinne tymy'!I146)</f>
        <v>9.8000000000000007</v>
      </c>
      <c r="K39" s="134">
        <f>('Rodinne tymy'!K146)</f>
        <v>570</v>
      </c>
      <c r="L39" s="104">
        <f>('Rodinne tymy'!L146)</f>
        <v>3.1</v>
      </c>
      <c r="M39" s="134">
        <f>('Rodinne tymy'!M146)</f>
        <v>391</v>
      </c>
      <c r="N39" s="104">
        <f>('Rodinne tymy'!N146)</f>
        <v>8.27</v>
      </c>
      <c r="O39" s="134">
        <f>('Rodinne tymy'!O146)</f>
        <v>361</v>
      </c>
      <c r="P39" s="101">
        <f>('Rodinne tymy'!P146)</f>
        <v>0</v>
      </c>
      <c r="Q39" s="134">
        <f>('Rodinne tymy'!Q146)</f>
        <v>0</v>
      </c>
      <c r="R39" s="101">
        <f>('Rodinne tymy'!R146)</f>
        <v>0</v>
      </c>
      <c r="S39" s="134">
        <f>('Rodinne tymy'!S146)</f>
        <v>0</v>
      </c>
      <c r="T39" s="104">
        <f>('Rodinne tymy'!T146)</f>
        <v>0</v>
      </c>
      <c r="U39" s="134">
        <f>('Rodinne tymy'!U146)</f>
        <v>0</v>
      </c>
      <c r="V39" s="101">
        <f>('Rodinne tymy'!V146)</f>
        <v>0</v>
      </c>
      <c r="W39" s="134">
        <f>('Rodinne tymy'!W146)</f>
        <v>0</v>
      </c>
      <c r="X39" s="101">
        <f>('Rodinne tymy'!X146)</f>
        <v>0</v>
      </c>
      <c r="Y39" s="134">
        <f>('Rodinne tymy'!Y146)</f>
        <v>0</v>
      </c>
      <c r="Z39" s="104">
        <f>('Rodinne tymy'!Z146)</f>
        <v>0</v>
      </c>
      <c r="AA39" s="134">
        <f>('Rodinne tymy'!AA146)</f>
        <v>0</v>
      </c>
      <c r="AB39" s="101">
        <f>('Rodinne tymy'!AB146)</f>
        <v>0</v>
      </c>
      <c r="AC39" s="101">
        <f>('Rodinne tymy'!AC146)</f>
        <v>0</v>
      </c>
      <c r="AD39" s="106">
        <f>('Rodinne tymy'!AD146)</f>
        <v>9.2361111111111116E-2</v>
      </c>
      <c r="AE39" s="134">
        <f>('Rodinne tymy'!AE146)</f>
        <v>1238</v>
      </c>
      <c r="AF39" s="136">
        <f t="shared" si="2"/>
        <v>0</v>
      </c>
      <c r="AG39" s="133">
        <f t="shared" si="3"/>
        <v>2560</v>
      </c>
    </row>
    <row r="40" spans="1:33" x14ac:dyDescent="0.2">
      <c r="A40" s="90" t="s">
        <v>189</v>
      </c>
      <c r="B40" s="101">
        <f>('Rodinne tymy'!C194)</f>
        <v>0</v>
      </c>
      <c r="C40" s="289" t="str">
        <f>('Rodinne tymy'!D194)</f>
        <v>Jaroslav</v>
      </c>
      <c r="D40" s="289" t="str">
        <f>('Rodinne tymy'!E194)</f>
        <v>Daňhel</v>
      </c>
      <c r="E40" s="275" t="str">
        <f>('Rodinne tymy'!F194)</f>
        <v>r</v>
      </c>
      <c r="F40" s="101">
        <f>('Rodinne tymy'!G194)</f>
        <v>0</v>
      </c>
      <c r="G40" s="101">
        <f>('Rodinne tymy'!H194)</f>
        <v>0</v>
      </c>
      <c r="H40" s="164">
        <f>('Rodinne tymy'!AT194)</f>
        <v>0</v>
      </c>
      <c r="I40" s="190" t="str">
        <f>('Rodinne tymy'!AU194)</f>
        <v/>
      </c>
      <c r="J40" s="107">
        <f>('Rodinne tymy'!I194)</f>
        <v>9.1</v>
      </c>
      <c r="K40" s="134">
        <f>('Rodinne tymy'!K194)</f>
        <v>710</v>
      </c>
      <c r="L40" s="104">
        <f>('Rodinne tymy'!L194)</f>
        <v>3.12</v>
      </c>
      <c r="M40" s="134">
        <f>('Rodinne tymy'!M194)</f>
        <v>395</v>
      </c>
      <c r="N40" s="104">
        <f>('Rodinne tymy'!N194)</f>
        <v>12.43</v>
      </c>
      <c r="O40" s="134">
        <f>('Rodinne tymy'!O194)</f>
        <v>638</v>
      </c>
      <c r="P40" s="101">
        <f>('Rodinne tymy'!P194)</f>
        <v>0</v>
      </c>
      <c r="Q40" s="134">
        <f>('Rodinne tymy'!Q194)</f>
        <v>0</v>
      </c>
      <c r="R40" s="101">
        <f>('Rodinne tymy'!R194)</f>
        <v>0</v>
      </c>
      <c r="S40" s="134">
        <f>('Rodinne tymy'!S194)</f>
        <v>0</v>
      </c>
      <c r="T40" s="104">
        <f>('Rodinne tymy'!T194)</f>
        <v>0</v>
      </c>
      <c r="U40" s="134">
        <f>('Rodinne tymy'!U194)</f>
        <v>0</v>
      </c>
      <c r="V40" s="101">
        <f>('Rodinne tymy'!V194)</f>
        <v>0</v>
      </c>
      <c r="W40" s="134">
        <f>('Rodinne tymy'!W194)</f>
        <v>0</v>
      </c>
      <c r="X40" s="101">
        <f>('Rodinne tymy'!X194)</f>
        <v>0</v>
      </c>
      <c r="Y40" s="134">
        <f>('Rodinne tymy'!Y194)</f>
        <v>0</v>
      </c>
      <c r="Z40" s="104">
        <f>('Rodinne tymy'!Z194)</f>
        <v>0</v>
      </c>
      <c r="AA40" s="134">
        <f>('Rodinne tymy'!AA194)</f>
        <v>0</v>
      </c>
      <c r="AB40" s="101">
        <f>('Rodinne tymy'!AB194)</f>
        <v>0</v>
      </c>
      <c r="AC40" s="101">
        <f>('Rodinne tymy'!AC194)</f>
        <v>0</v>
      </c>
      <c r="AD40" s="106">
        <f>('Rodinne tymy'!AD194)</f>
        <v>9.9999999999999992E-2</v>
      </c>
      <c r="AE40" s="134">
        <f>('Rodinne tymy'!AE194)</f>
        <v>1194</v>
      </c>
      <c r="AF40" s="136">
        <f t="shared" si="2"/>
        <v>0</v>
      </c>
      <c r="AG40" s="133">
        <f t="shared" si="3"/>
        <v>2937</v>
      </c>
    </row>
    <row r="41" spans="1:33" x14ac:dyDescent="0.2">
      <c r="A41" s="90" t="s">
        <v>191</v>
      </c>
      <c r="B41" s="101">
        <f>('Rodinne tymy'!C116)</f>
        <v>0</v>
      </c>
      <c r="C41" s="289" t="str">
        <f>('Rodinne tymy'!D116)</f>
        <v>Zdeněk</v>
      </c>
      <c r="D41" s="289" t="str">
        <f>('Rodinne tymy'!E116)</f>
        <v>Kašák</v>
      </c>
      <c r="E41" s="275" t="str">
        <f>('Rodinne tymy'!F116)</f>
        <v>r</v>
      </c>
      <c r="F41" s="101">
        <f>('Rodinne tymy'!G116)</f>
        <v>0</v>
      </c>
      <c r="G41" s="101">
        <f>('Rodinne tymy'!H116)</f>
        <v>0</v>
      </c>
      <c r="H41" s="164">
        <f>('Rodinne tymy'!AT116)</f>
        <v>0</v>
      </c>
      <c r="I41" s="190" t="str">
        <f>('Rodinne tymy'!AU116)</f>
        <v/>
      </c>
      <c r="J41" s="107">
        <f>('Rodinne tymy'!I116)</f>
        <v>9</v>
      </c>
      <c r="K41" s="134">
        <f>('Rodinne tymy'!K116)</f>
        <v>730</v>
      </c>
      <c r="L41" s="104">
        <f>('Rodinne tymy'!L116)</f>
        <v>3.91</v>
      </c>
      <c r="M41" s="134">
        <f>('Rodinne tymy'!M116)</f>
        <v>539</v>
      </c>
      <c r="N41" s="104">
        <f>('Rodinne tymy'!N116)</f>
        <v>11.38</v>
      </c>
      <c r="O41" s="134">
        <f>('Rodinne tymy'!O116)</f>
        <v>568</v>
      </c>
      <c r="P41" s="101">
        <f>('Rodinne tymy'!P116)</f>
        <v>0</v>
      </c>
      <c r="Q41" s="134">
        <f>('Rodinne tymy'!Q116)</f>
        <v>0</v>
      </c>
      <c r="R41" s="101">
        <f>('Rodinne tymy'!R116)</f>
        <v>0</v>
      </c>
      <c r="S41" s="134">
        <f>('Rodinne tymy'!S116)</f>
        <v>0</v>
      </c>
      <c r="T41" s="104">
        <f>('Rodinne tymy'!T116)</f>
        <v>0</v>
      </c>
      <c r="U41" s="134">
        <f>('Rodinne tymy'!U116)</f>
        <v>0</v>
      </c>
      <c r="V41" s="101">
        <f>('Rodinne tymy'!V116)</f>
        <v>0</v>
      </c>
      <c r="W41" s="134">
        <f>('Rodinne tymy'!W116)</f>
        <v>0</v>
      </c>
      <c r="X41" s="101">
        <f>('Rodinne tymy'!X116)</f>
        <v>0</v>
      </c>
      <c r="Y41" s="134">
        <f>('Rodinne tymy'!Y116)</f>
        <v>0</v>
      </c>
      <c r="Z41" s="104">
        <f>('Rodinne tymy'!Z116)</f>
        <v>0</v>
      </c>
      <c r="AA41" s="134">
        <f>('Rodinne tymy'!AA116)</f>
        <v>0</v>
      </c>
      <c r="AB41" s="101">
        <f>('Rodinne tymy'!AB116)</f>
        <v>0</v>
      </c>
      <c r="AC41" s="101">
        <f>('Rodinne tymy'!AC116)</f>
        <v>0</v>
      </c>
      <c r="AD41" s="106">
        <f>('Rodinne tymy'!AD116)</f>
        <v>9.5138888888888884E-2</v>
      </c>
      <c r="AE41" s="134">
        <f>('Rodinne tymy'!AE116)</f>
        <v>1222</v>
      </c>
      <c r="AF41" s="136">
        <f t="shared" si="2"/>
        <v>0</v>
      </c>
      <c r="AG41" s="133">
        <f t="shared" si="3"/>
        <v>3059</v>
      </c>
    </row>
    <row r="42" spans="1:33" x14ac:dyDescent="0.2">
      <c r="A42" s="90" t="s">
        <v>193</v>
      </c>
      <c r="B42" s="101">
        <f>('Rodinne tymy'!C206)</f>
        <v>0</v>
      </c>
      <c r="C42" s="290" t="str">
        <f>('Rodinne tymy'!D206)</f>
        <v>Martina</v>
      </c>
      <c r="D42" s="290" t="str">
        <f>('Rodinne tymy'!E206)</f>
        <v>Rousová</v>
      </c>
      <c r="E42" s="275" t="str">
        <f>('Rodinne tymy'!F206)</f>
        <v>r</v>
      </c>
      <c r="F42" s="101">
        <f>('Rodinne tymy'!G206)</f>
        <v>0</v>
      </c>
      <c r="G42" s="101">
        <f>('Rodinne tymy'!H206)</f>
        <v>0</v>
      </c>
      <c r="H42" s="164">
        <f>('Rodinne tymy'!AT206)</f>
        <v>0</v>
      </c>
      <c r="I42" s="190" t="str">
        <f>('Rodinne tymy'!AU206)</f>
        <v/>
      </c>
      <c r="J42" s="107">
        <f>('Rodinne tymy'!I206)</f>
        <v>11.2</v>
      </c>
      <c r="K42" s="134">
        <f>('Rodinne tymy'!K206)</f>
        <v>310</v>
      </c>
      <c r="L42" s="104">
        <f>('Rodinne tymy'!L206)</f>
        <v>3.11</v>
      </c>
      <c r="M42" s="134">
        <f>('Rodinne tymy'!M206)</f>
        <v>393</v>
      </c>
      <c r="N42" s="104">
        <f>('Rodinne tymy'!N206)</f>
        <v>8.65</v>
      </c>
      <c r="O42" s="134">
        <f>('Rodinne tymy'!O206)</f>
        <v>386</v>
      </c>
      <c r="P42" s="101">
        <f>('Rodinne tymy'!P206)</f>
        <v>0</v>
      </c>
      <c r="Q42" s="134">
        <f>('Rodinne tymy'!Q206)</f>
        <v>0</v>
      </c>
      <c r="R42" s="101">
        <f>('Rodinne tymy'!R206)</f>
        <v>0</v>
      </c>
      <c r="S42" s="134">
        <f>('Rodinne tymy'!S206)</f>
        <v>0</v>
      </c>
      <c r="T42" s="104">
        <f>('Rodinne tymy'!T206)</f>
        <v>0</v>
      </c>
      <c r="U42" s="134">
        <f>('Rodinne tymy'!U206)</f>
        <v>0</v>
      </c>
      <c r="V42" s="101">
        <f>('Rodinne tymy'!V206)</f>
        <v>0</v>
      </c>
      <c r="W42" s="134">
        <f>('Rodinne tymy'!W206)</f>
        <v>0</v>
      </c>
      <c r="X42" s="101">
        <f>('Rodinne tymy'!X206)</f>
        <v>0</v>
      </c>
      <c r="Y42" s="134">
        <f>('Rodinne tymy'!Y206)</f>
        <v>0</v>
      </c>
      <c r="Z42" s="104">
        <f>('Rodinne tymy'!Z206)</f>
        <v>0</v>
      </c>
      <c r="AA42" s="134">
        <f>('Rodinne tymy'!AA206)</f>
        <v>0</v>
      </c>
      <c r="AB42" s="101">
        <f>('Rodinne tymy'!AB206)</f>
        <v>0</v>
      </c>
      <c r="AC42" s="101">
        <f>('Rodinne tymy'!AC206)</f>
        <v>0</v>
      </c>
      <c r="AD42" s="106">
        <f>('Rodinne tymy'!AD206)</f>
        <v>0.10972222222222222</v>
      </c>
      <c r="AE42" s="134">
        <f>('Rodinne tymy'!AE206)</f>
        <v>1138</v>
      </c>
      <c r="AF42" s="136">
        <f t="shared" si="2"/>
        <v>0</v>
      </c>
      <c r="AG42" s="133">
        <f t="shared" si="3"/>
        <v>2227</v>
      </c>
    </row>
    <row r="43" spans="1:33" x14ac:dyDescent="0.2">
      <c r="A43" s="90" t="s">
        <v>195</v>
      </c>
      <c r="B43" s="101">
        <f>('Rodinne tymy'!C218)</f>
        <v>0</v>
      </c>
      <c r="C43" s="289" t="str">
        <f>('Rodinne tymy'!D218)</f>
        <v>Tomáš</v>
      </c>
      <c r="D43" s="289" t="str">
        <f>('Rodinne tymy'!E218)</f>
        <v>Praščák</v>
      </c>
      <c r="E43" s="275" t="str">
        <f>('Rodinne tymy'!F218)</f>
        <v>r</v>
      </c>
      <c r="F43" s="101">
        <f>('Rodinne tymy'!G218)</f>
        <v>0</v>
      </c>
      <c r="G43" s="101">
        <f>('Rodinne tymy'!H218)</f>
        <v>0</v>
      </c>
      <c r="H43" s="164">
        <f>('Rodinne tymy'!AT218)</f>
        <v>0</v>
      </c>
      <c r="I43" s="190" t="str">
        <f>('Rodinne tymy'!AU218)</f>
        <v/>
      </c>
      <c r="J43" s="107">
        <f>('Rodinne tymy'!I218)</f>
        <v>9.4</v>
      </c>
      <c r="K43" s="134">
        <f>('Rodinne tymy'!K218)</f>
        <v>650</v>
      </c>
      <c r="L43" s="104">
        <f>('Rodinne tymy'!L218)</f>
        <v>3.88</v>
      </c>
      <c r="M43" s="134">
        <f>('Rodinne tymy'!M218)</f>
        <v>533</v>
      </c>
      <c r="N43" s="104">
        <f>('Rodinne tymy'!N218)</f>
        <v>11.68</v>
      </c>
      <c r="O43" s="134">
        <f>('Rodinne tymy'!O218)</f>
        <v>588</v>
      </c>
      <c r="P43" s="101">
        <f>('Rodinne tymy'!P218)</f>
        <v>0</v>
      </c>
      <c r="Q43" s="134">
        <f>('Rodinne tymy'!Q218)</f>
        <v>0</v>
      </c>
      <c r="R43" s="101">
        <f>('Rodinne tymy'!R218)</f>
        <v>0</v>
      </c>
      <c r="S43" s="134">
        <f>('Rodinne tymy'!S218)</f>
        <v>0</v>
      </c>
      <c r="T43" s="104">
        <f>('Rodinne tymy'!T218)</f>
        <v>0</v>
      </c>
      <c r="U43" s="134">
        <f>('Rodinne tymy'!U218)</f>
        <v>0</v>
      </c>
      <c r="V43" s="101">
        <f>('Rodinne tymy'!V218)</f>
        <v>0</v>
      </c>
      <c r="W43" s="134">
        <f>('Rodinne tymy'!W218)</f>
        <v>0</v>
      </c>
      <c r="X43" s="101">
        <f>('Rodinne tymy'!X218)</f>
        <v>0</v>
      </c>
      <c r="Y43" s="134">
        <f>('Rodinne tymy'!Y218)</f>
        <v>0</v>
      </c>
      <c r="Z43" s="104">
        <f>('Rodinne tymy'!Z218)</f>
        <v>0</v>
      </c>
      <c r="AA43" s="134">
        <f>('Rodinne tymy'!AA218)</f>
        <v>0</v>
      </c>
      <c r="AB43" s="101">
        <f>('Rodinne tymy'!AB218)</f>
        <v>0</v>
      </c>
      <c r="AC43" s="101">
        <f>('Rodinne tymy'!AC218)</f>
        <v>0</v>
      </c>
      <c r="AD43" s="106">
        <f>('Rodinne tymy'!AD218)</f>
        <v>0.11041666666666666</v>
      </c>
      <c r="AE43" s="134">
        <f>('Rodinne tymy'!AE218)</f>
        <v>1134</v>
      </c>
      <c r="AF43" s="136">
        <f t="shared" si="2"/>
        <v>0</v>
      </c>
      <c r="AG43" s="133">
        <f t="shared" si="3"/>
        <v>2905</v>
      </c>
    </row>
    <row r="44" spans="1:33" x14ac:dyDescent="0.2">
      <c r="A44" s="90" t="s">
        <v>197</v>
      </c>
      <c r="B44" s="101">
        <f>('Rodinne tymy'!C182)</f>
        <v>0</v>
      </c>
      <c r="C44" s="289" t="str">
        <f>('Rodinne tymy'!D182)</f>
        <v>Václav</v>
      </c>
      <c r="D44" s="289" t="str">
        <f>('Rodinne tymy'!E182)</f>
        <v>Holub</v>
      </c>
      <c r="E44" s="275" t="str">
        <f>('Rodinne tymy'!F182)</f>
        <v>r</v>
      </c>
      <c r="F44" s="101">
        <f>('Rodinne tymy'!G182)</f>
        <v>0</v>
      </c>
      <c r="G44" s="101">
        <f>('Rodinne tymy'!H182)</f>
        <v>0</v>
      </c>
      <c r="H44" s="164">
        <f>('Rodinne tymy'!AT182)</f>
        <v>0</v>
      </c>
      <c r="I44" s="190" t="str">
        <f>('Rodinne tymy'!AU182)</f>
        <v/>
      </c>
      <c r="J44" s="107">
        <f>('Rodinne tymy'!I182)</f>
        <v>9</v>
      </c>
      <c r="K44" s="134">
        <f>('Rodinne tymy'!K182)</f>
        <v>730</v>
      </c>
      <c r="L44" s="104">
        <f>('Rodinne tymy'!L182)</f>
        <v>3.98</v>
      </c>
      <c r="M44" s="134">
        <f>('Rodinne tymy'!M182)</f>
        <v>551</v>
      </c>
      <c r="N44" s="104">
        <f>('Rodinne tymy'!N182)</f>
        <v>10.58</v>
      </c>
      <c r="O44" s="134">
        <f>('Rodinne tymy'!O182)</f>
        <v>515</v>
      </c>
      <c r="P44" s="101">
        <f>('Rodinne tymy'!P182)</f>
        <v>0</v>
      </c>
      <c r="Q44" s="134">
        <f>('Rodinne tymy'!Q182)</f>
        <v>0</v>
      </c>
      <c r="R44" s="101">
        <f>('Rodinne tymy'!R182)</f>
        <v>0</v>
      </c>
      <c r="S44" s="134">
        <f>('Rodinne tymy'!S182)</f>
        <v>0</v>
      </c>
      <c r="T44" s="104">
        <f>('Rodinne tymy'!T182)</f>
        <v>0</v>
      </c>
      <c r="U44" s="134">
        <f>('Rodinne tymy'!U182)</f>
        <v>0</v>
      </c>
      <c r="V44" s="101">
        <f>('Rodinne tymy'!V182)</f>
        <v>0</v>
      </c>
      <c r="W44" s="134">
        <f>('Rodinne tymy'!W182)</f>
        <v>0</v>
      </c>
      <c r="X44" s="101">
        <f>('Rodinne tymy'!X182)</f>
        <v>0</v>
      </c>
      <c r="Y44" s="134">
        <f>('Rodinne tymy'!Y182)</f>
        <v>0</v>
      </c>
      <c r="Z44" s="104">
        <f>('Rodinne tymy'!Z182)</f>
        <v>0</v>
      </c>
      <c r="AA44" s="134">
        <f>('Rodinne tymy'!AA182)</f>
        <v>0</v>
      </c>
      <c r="AB44" s="101">
        <f>('Rodinne tymy'!AB182)</f>
        <v>0</v>
      </c>
      <c r="AC44" s="101">
        <f>('Rodinne tymy'!AC182)</f>
        <v>0</v>
      </c>
      <c r="AD44" s="106">
        <f>('Rodinne tymy'!AD182)</f>
        <v>9.2361111111111116E-2</v>
      </c>
      <c r="AE44" s="134">
        <f>('Rodinne tymy'!AE182)</f>
        <v>1238</v>
      </c>
      <c r="AF44" s="136">
        <f t="shared" si="2"/>
        <v>0</v>
      </c>
      <c r="AG44" s="133">
        <f t="shared" si="3"/>
        <v>3034</v>
      </c>
    </row>
    <row r="45" spans="1:33" x14ac:dyDescent="0.2">
      <c r="A45" s="90" t="s">
        <v>199</v>
      </c>
      <c r="B45" s="101">
        <f>('Rodinne tymy'!C200)</f>
        <v>0</v>
      </c>
      <c r="C45" s="289" t="str">
        <f>('Rodinne tymy'!D200)</f>
        <v>Břetislav</v>
      </c>
      <c r="D45" s="289" t="str">
        <f>('Rodinne tymy'!E200)</f>
        <v>Kotyza</v>
      </c>
      <c r="E45" s="275" t="str">
        <f>('Rodinne tymy'!F200)</f>
        <v>r</v>
      </c>
      <c r="F45" s="101">
        <f>('Rodinne tymy'!G200)</f>
        <v>0</v>
      </c>
      <c r="G45" s="101">
        <f>('Rodinne tymy'!H200)</f>
        <v>0</v>
      </c>
      <c r="H45" s="164">
        <f>('Rodinne tymy'!AT200)</f>
        <v>0</v>
      </c>
      <c r="I45" s="190" t="str">
        <f>('Rodinne tymy'!AU200)</f>
        <v/>
      </c>
      <c r="J45" s="107">
        <f>('Rodinne tymy'!I200)</f>
        <v>10</v>
      </c>
      <c r="K45" s="134">
        <f>('Rodinne tymy'!K200)</f>
        <v>530</v>
      </c>
      <c r="L45" s="104">
        <f>('Rodinne tymy'!L200)</f>
        <v>3.45</v>
      </c>
      <c r="M45" s="134">
        <f>('Rodinne tymy'!M200)</f>
        <v>455</v>
      </c>
      <c r="N45" s="104">
        <f>('Rodinne tymy'!N200)</f>
        <v>10.75</v>
      </c>
      <c r="O45" s="134">
        <f>('Rodinne tymy'!O200)</f>
        <v>526</v>
      </c>
      <c r="P45" s="101">
        <f>('Rodinne tymy'!P200)</f>
        <v>0</v>
      </c>
      <c r="Q45" s="134">
        <f>('Rodinne tymy'!Q200)</f>
        <v>0</v>
      </c>
      <c r="R45" s="101">
        <f>('Rodinne tymy'!R200)</f>
        <v>0</v>
      </c>
      <c r="S45" s="134">
        <f>('Rodinne tymy'!S200)</f>
        <v>0</v>
      </c>
      <c r="T45" s="104">
        <f>('Rodinne tymy'!T200)</f>
        <v>0</v>
      </c>
      <c r="U45" s="134">
        <f>('Rodinne tymy'!U200)</f>
        <v>0</v>
      </c>
      <c r="V45" s="101">
        <f>('Rodinne tymy'!V200)</f>
        <v>0</v>
      </c>
      <c r="W45" s="134">
        <f>('Rodinne tymy'!W200)</f>
        <v>0</v>
      </c>
      <c r="X45" s="101">
        <f>('Rodinne tymy'!X200)</f>
        <v>0</v>
      </c>
      <c r="Y45" s="134">
        <f>('Rodinne tymy'!Y200)</f>
        <v>0</v>
      </c>
      <c r="Z45" s="104">
        <f>('Rodinne tymy'!Z200)</f>
        <v>0</v>
      </c>
      <c r="AA45" s="134">
        <f>('Rodinne tymy'!AA200)</f>
        <v>0</v>
      </c>
      <c r="AB45" s="101">
        <f>('Rodinne tymy'!AB200)</f>
        <v>0</v>
      </c>
      <c r="AC45" s="101">
        <f>('Rodinne tymy'!AC200)</f>
        <v>0</v>
      </c>
      <c r="AD45" s="106">
        <f>('Rodinne tymy'!AD200)</f>
        <v>0.10902777777777778</v>
      </c>
      <c r="AE45" s="134">
        <f>('Rodinne tymy'!AE200)</f>
        <v>1142</v>
      </c>
      <c r="AF45" s="136">
        <f t="shared" si="2"/>
        <v>0</v>
      </c>
      <c r="AG45" s="133">
        <f t="shared" si="3"/>
        <v>2653</v>
      </c>
    </row>
    <row r="46" spans="1:33" x14ac:dyDescent="0.2">
      <c r="A46" s="90" t="s">
        <v>201</v>
      </c>
      <c r="B46" s="101">
        <f>('Rodinne tymy'!C236)</f>
        <v>0</v>
      </c>
      <c r="C46" s="289" t="str">
        <f>('Rodinne tymy'!D236)</f>
        <v>Gredor</v>
      </c>
      <c r="D46" s="289" t="str">
        <f>('Rodinne tymy'!E236)</f>
        <v>Sliž</v>
      </c>
      <c r="E46" s="275" t="str">
        <f>('Rodinne tymy'!F236)</f>
        <v>r</v>
      </c>
      <c r="F46" s="101">
        <f>('Rodinne tymy'!G236)</f>
        <v>0</v>
      </c>
      <c r="G46" s="101">
        <f>('Rodinne tymy'!H236)</f>
        <v>0</v>
      </c>
      <c r="H46" s="164">
        <f>('Rodinne tymy'!AT236)</f>
        <v>0</v>
      </c>
      <c r="I46" s="190" t="str">
        <f>('Rodinne tymy'!AU236)</f>
        <v/>
      </c>
      <c r="J46" s="107">
        <f>('Rodinne tymy'!I236)</f>
        <v>9.9</v>
      </c>
      <c r="K46" s="134">
        <f>('Rodinne tymy'!K236)</f>
        <v>550</v>
      </c>
      <c r="L46" s="104">
        <f>('Rodinne tymy'!L236)</f>
        <v>2.7</v>
      </c>
      <c r="M46" s="134">
        <f>('Rodinne tymy'!M236)</f>
        <v>319</v>
      </c>
      <c r="N46" s="104">
        <f>('Rodinne tymy'!N236)</f>
        <v>10.28</v>
      </c>
      <c r="O46" s="134">
        <f>('Rodinne tymy'!O236)</f>
        <v>495</v>
      </c>
      <c r="P46" s="101">
        <f>('Rodinne tymy'!P236)</f>
        <v>0</v>
      </c>
      <c r="Q46" s="134">
        <f>('Rodinne tymy'!Q236)</f>
        <v>0</v>
      </c>
      <c r="R46" s="101">
        <f>('Rodinne tymy'!R236)</f>
        <v>0</v>
      </c>
      <c r="S46" s="134">
        <f>('Rodinne tymy'!S236)</f>
        <v>0</v>
      </c>
      <c r="T46" s="104">
        <f>('Rodinne tymy'!T236)</f>
        <v>0</v>
      </c>
      <c r="U46" s="134">
        <f>('Rodinne tymy'!U236)</f>
        <v>0</v>
      </c>
      <c r="V46" s="101">
        <f>('Rodinne tymy'!V236)</f>
        <v>0</v>
      </c>
      <c r="W46" s="134">
        <f>('Rodinne tymy'!W236)</f>
        <v>0</v>
      </c>
      <c r="X46" s="101">
        <f>('Rodinne tymy'!X236)</f>
        <v>0</v>
      </c>
      <c r="Y46" s="134">
        <f>('Rodinne tymy'!Y236)</f>
        <v>0</v>
      </c>
      <c r="Z46" s="104">
        <f>('Rodinne tymy'!Z236)</f>
        <v>0</v>
      </c>
      <c r="AA46" s="134">
        <f>('Rodinne tymy'!AA236)</f>
        <v>0</v>
      </c>
      <c r="AB46" s="101">
        <f>('Rodinne tymy'!AB236)</f>
        <v>0</v>
      </c>
      <c r="AC46" s="101">
        <f>('Rodinne tymy'!AC236)</f>
        <v>0</v>
      </c>
      <c r="AD46" s="106">
        <f>('Rodinne tymy'!AD236)</f>
        <v>0.13263888888888889</v>
      </c>
      <c r="AE46" s="134">
        <f>('Rodinne tymy'!AE236)</f>
        <v>1006</v>
      </c>
      <c r="AF46" s="136">
        <f t="shared" si="2"/>
        <v>0</v>
      </c>
      <c r="AG46" s="133">
        <f t="shared" si="3"/>
        <v>2370</v>
      </c>
    </row>
    <row r="47" spans="1:33" x14ac:dyDescent="0.2">
      <c r="A47" s="90" t="s">
        <v>203</v>
      </c>
      <c r="B47" s="101">
        <f>('Rodinne tymy'!C230)</f>
        <v>0</v>
      </c>
      <c r="C47" s="290" t="str">
        <f>('Rodinne tymy'!D230)</f>
        <v>Karolína</v>
      </c>
      <c r="D47" s="290" t="str">
        <f>('Rodinne tymy'!E230)</f>
        <v>Stříbrná</v>
      </c>
      <c r="E47" s="275" t="str">
        <f>('Rodinne tymy'!F230)</f>
        <v>r</v>
      </c>
      <c r="F47" s="101">
        <f>('Rodinne tymy'!G230)</f>
        <v>0</v>
      </c>
      <c r="G47" s="101">
        <f>('Rodinne tymy'!H230)</f>
        <v>0</v>
      </c>
      <c r="H47" s="164">
        <f>('Rodinne tymy'!AT230)</f>
        <v>0</v>
      </c>
      <c r="I47" s="190" t="str">
        <f>('Rodinne tymy'!AU230)</f>
        <v/>
      </c>
      <c r="J47" s="107">
        <f>('Rodinne tymy'!I230)</f>
        <v>10.199999999999999</v>
      </c>
      <c r="K47" s="134">
        <f>('Rodinne tymy'!K230)</f>
        <v>490</v>
      </c>
      <c r="L47" s="104">
        <f>('Rodinne tymy'!L230)</f>
        <v>3.39</v>
      </c>
      <c r="M47" s="134">
        <f>('Rodinne tymy'!M230)</f>
        <v>444</v>
      </c>
      <c r="N47" s="104">
        <f>('Rodinne tymy'!N230)</f>
        <v>8.3000000000000007</v>
      </c>
      <c r="O47" s="134">
        <f>('Rodinne tymy'!O230)</f>
        <v>363</v>
      </c>
      <c r="P47" s="101">
        <f>('Rodinne tymy'!P230)</f>
        <v>0</v>
      </c>
      <c r="Q47" s="134">
        <f>('Rodinne tymy'!Q230)</f>
        <v>0</v>
      </c>
      <c r="R47" s="101">
        <f>('Rodinne tymy'!R230)</f>
        <v>0</v>
      </c>
      <c r="S47" s="134">
        <f>('Rodinne tymy'!S230)</f>
        <v>0</v>
      </c>
      <c r="T47" s="104">
        <f>('Rodinne tymy'!T230)</f>
        <v>0</v>
      </c>
      <c r="U47" s="134">
        <f>('Rodinne tymy'!U230)</f>
        <v>0</v>
      </c>
      <c r="V47" s="101">
        <f>('Rodinne tymy'!V230)</f>
        <v>0</v>
      </c>
      <c r="W47" s="134">
        <f>('Rodinne tymy'!W230)</f>
        <v>0</v>
      </c>
      <c r="X47" s="101">
        <f>('Rodinne tymy'!X230)</f>
        <v>0</v>
      </c>
      <c r="Y47" s="134">
        <f>('Rodinne tymy'!Y230)</f>
        <v>0</v>
      </c>
      <c r="Z47" s="104">
        <f>('Rodinne tymy'!Z230)</f>
        <v>0</v>
      </c>
      <c r="AA47" s="134">
        <f>('Rodinne tymy'!AA230)</f>
        <v>0</v>
      </c>
      <c r="AB47" s="101">
        <f>('Rodinne tymy'!AB230)</f>
        <v>0</v>
      </c>
      <c r="AC47" s="101">
        <f>('Rodinne tymy'!AC230)</f>
        <v>0</v>
      </c>
      <c r="AD47" s="106">
        <f>('Rodinne tymy'!AD230)</f>
        <v>0.1111111111111111</v>
      </c>
      <c r="AE47" s="134">
        <f>('Rodinne tymy'!AE230)</f>
        <v>1130</v>
      </c>
      <c r="AF47" s="136">
        <f t="shared" si="2"/>
        <v>0</v>
      </c>
      <c r="AG47" s="133">
        <f t="shared" si="3"/>
        <v>2427</v>
      </c>
    </row>
    <row r="48" spans="1:33" x14ac:dyDescent="0.2">
      <c r="A48" s="90" t="s">
        <v>205</v>
      </c>
      <c r="B48" s="101">
        <f>('Rodinne tymy'!C242)</f>
        <v>0</v>
      </c>
      <c r="C48" s="290" t="str">
        <f>('Rodinne tymy'!D242)</f>
        <v>Jitka</v>
      </c>
      <c r="D48" s="290" t="str">
        <f>('Rodinne tymy'!E242)</f>
        <v>Kuldová</v>
      </c>
      <c r="E48" s="275" t="str">
        <f>('Rodinne tymy'!F242)</f>
        <v>r</v>
      </c>
      <c r="F48" s="101">
        <f>('Rodinne tymy'!G242)</f>
        <v>0</v>
      </c>
      <c r="G48" s="101">
        <f>('Rodinne tymy'!H242)</f>
        <v>0</v>
      </c>
      <c r="H48" s="164">
        <f>('Rodinne tymy'!AT242)</f>
        <v>0</v>
      </c>
      <c r="I48" s="190" t="str">
        <f>('Rodinne tymy'!AU242)</f>
        <v/>
      </c>
      <c r="J48" s="107">
        <f>('Rodinne tymy'!I242)</f>
        <v>12.1</v>
      </c>
      <c r="K48" s="134">
        <f>('Rodinne tymy'!K242)</f>
        <v>220</v>
      </c>
      <c r="L48" s="104">
        <f>('Rodinne tymy'!L242)</f>
        <v>2.61</v>
      </c>
      <c r="M48" s="134">
        <f>('Rodinne tymy'!M242)</f>
        <v>302</v>
      </c>
      <c r="N48" s="104">
        <f>('Rodinne tymy'!N242)</f>
        <v>8.41</v>
      </c>
      <c r="O48" s="134">
        <f>('Rodinne tymy'!O242)</f>
        <v>370</v>
      </c>
      <c r="P48" s="101">
        <f>('Rodinne tymy'!P242)</f>
        <v>0</v>
      </c>
      <c r="Q48" s="134">
        <f>('Rodinne tymy'!Q242)</f>
        <v>0</v>
      </c>
      <c r="R48" s="101">
        <f>('Rodinne tymy'!R242)</f>
        <v>0</v>
      </c>
      <c r="S48" s="134">
        <f>('Rodinne tymy'!S242)</f>
        <v>0</v>
      </c>
      <c r="T48" s="104">
        <f>('Rodinne tymy'!T242)</f>
        <v>0</v>
      </c>
      <c r="U48" s="134">
        <f>('Rodinne tymy'!U242)</f>
        <v>0</v>
      </c>
      <c r="V48" s="101">
        <f>('Rodinne tymy'!V242)</f>
        <v>0</v>
      </c>
      <c r="W48" s="134">
        <f>('Rodinne tymy'!W242)</f>
        <v>0</v>
      </c>
      <c r="X48" s="101">
        <f>('Rodinne tymy'!X242)</f>
        <v>0</v>
      </c>
      <c r="Y48" s="134">
        <f>('Rodinne tymy'!Y242)</f>
        <v>0</v>
      </c>
      <c r="Z48" s="104">
        <f>('Rodinne tymy'!Z242)</f>
        <v>0</v>
      </c>
      <c r="AA48" s="134">
        <f>('Rodinne tymy'!AA242)</f>
        <v>0</v>
      </c>
      <c r="AB48" s="101">
        <f>('Rodinne tymy'!AB242)</f>
        <v>0</v>
      </c>
      <c r="AC48" s="101">
        <f>('Rodinne tymy'!AC242)</f>
        <v>0</v>
      </c>
      <c r="AD48" s="106">
        <f>('Rodinne tymy'!AD242)</f>
        <v>0.1277777777777778</v>
      </c>
      <c r="AE48" s="134">
        <f>('Rodinne tymy'!AE242)</f>
        <v>1034</v>
      </c>
      <c r="AF48" s="136">
        <f t="shared" si="2"/>
        <v>0</v>
      </c>
      <c r="AG48" s="133">
        <f t="shared" si="3"/>
        <v>1926</v>
      </c>
    </row>
    <row r="49" spans="1:33" x14ac:dyDescent="0.2">
      <c r="A49" s="90" t="s">
        <v>207</v>
      </c>
      <c r="B49" s="101">
        <f>('Rodinne tymy'!C248)</f>
        <v>0</v>
      </c>
      <c r="C49" s="290" t="str">
        <f>('Rodinne tymy'!D248)</f>
        <v>Kamila</v>
      </c>
      <c r="D49" s="290" t="str">
        <f>('Rodinne tymy'!E248)</f>
        <v>Miklová</v>
      </c>
      <c r="E49" s="275" t="str">
        <f>('Rodinne tymy'!F248)</f>
        <v>r</v>
      </c>
      <c r="F49" s="101">
        <f>('Rodinne tymy'!G248)</f>
        <v>0</v>
      </c>
      <c r="G49" s="101">
        <f>('Rodinne tymy'!H248)</f>
        <v>0</v>
      </c>
      <c r="H49" s="164">
        <f>('Rodinne tymy'!AT248)</f>
        <v>0</v>
      </c>
      <c r="I49" s="190" t="str">
        <f>('Rodinne tymy'!AU248)</f>
        <v/>
      </c>
      <c r="J49" s="107">
        <f>('Rodinne tymy'!I248)</f>
        <v>11.3</v>
      </c>
      <c r="K49" s="134">
        <f>('Rodinne tymy'!K248)</f>
        <v>300</v>
      </c>
      <c r="L49" s="104">
        <f>('Rodinne tymy'!L248)</f>
        <v>2.33</v>
      </c>
      <c r="M49" s="134">
        <f>('Rodinne tymy'!M248)</f>
        <v>251</v>
      </c>
      <c r="N49" s="104">
        <f>('Rodinne tymy'!N248)</f>
        <v>6.89</v>
      </c>
      <c r="O49" s="134">
        <f>('Rodinne tymy'!O248)</f>
        <v>269</v>
      </c>
      <c r="P49" s="101">
        <f>('Rodinne tymy'!P248)</f>
        <v>0</v>
      </c>
      <c r="Q49" s="134">
        <f>('Rodinne tymy'!Q248)</f>
        <v>0</v>
      </c>
      <c r="R49" s="101">
        <f>('Rodinne tymy'!R248)</f>
        <v>0</v>
      </c>
      <c r="S49" s="134">
        <f>('Rodinne tymy'!S248)</f>
        <v>0</v>
      </c>
      <c r="T49" s="104">
        <f>('Rodinne tymy'!T248)</f>
        <v>0</v>
      </c>
      <c r="U49" s="134">
        <f>('Rodinne tymy'!U248)</f>
        <v>0</v>
      </c>
      <c r="V49" s="101">
        <f>('Rodinne tymy'!V248)</f>
        <v>0</v>
      </c>
      <c r="W49" s="134">
        <f>('Rodinne tymy'!W248)</f>
        <v>0</v>
      </c>
      <c r="X49" s="101">
        <f>('Rodinne tymy'!X248)</f>
        <v>0</v>
      </c>
      <c r="Y49" s="134">
        <f>('Rodinne tymy'!Y248)</f>
        <v>0</v>
      </c>
      <c r="Z49" s="104">
        <f>('Rodinne tymy'!Z248)</f>
        <v>0</v>
      </c>
      <c r="AA49" s="134">
        <f>('Rodinne tymy'!AA248)</f>
        <v>0</v>
      </c>
      <c r="AB49" s="101">
        <f>('Rodinne tymy'!AB248)</f>
        <v>0</v>
      </c>
      <c r="AC49" s="101">
        <f>('Rodinne tymy'!AC248)</f>
        <v>0</v>
      </c>
      <c r="AD49" s="106">
        <f>('Rodinne tymy'!AD248)</f>
        <v>0.11805555555555557</v>
      </c>
      <c r="AE49" s="134">
        <f>('Rodinne tymy'!AE248)</f>
        <v>1090</v>
      </c>
      <c r="AF49" s="136">
        <f t="shared" si="2"/>
        <v>0</v>
      </c>
      <c r="AG49" s="133">
        <f t="shared" si="3"/>
        <v>1910</v>
      </c>
    </row>
    <row r="50" spans="1:33" x14ac:dyDescent="0.2">
      <c r="A50" s="90" t="s">
        <v>209</v>
      </c>
      <c r="B50" s="101">
        <f>('Rodinne tymy'!C254)</f>
        <v>0</v>
      </c>
      <c r="C50" s="289" t="str">
        <f>('Rodinne tymy'!D254)</f>
        <v>Kamila</v>
      </c>
      <c r="D50" s="289" t="str">
        <f>('Rodinne tymy'!E254)</f>
        <v>Miklová</v>
      </c>
      <c r="E50" s="275" t="str">
        <f>('Rodinne tymy'!F254)</f>
        <v>r</v>
      </c>
      <c r="F50" s="101">
        <f>('Rodinne tymy'!G254)</f>
        <v>0</v>
      </c>
      <c r="G50" s="101">
        <f>('Rodinne tymy'!H254)</f>
        <v>0</v>
      </c>
      <c r="H50" s="164">
        <f>('Rodinne tymy'!AT254)</f>
        <v>0</v>
      </c>
      <c r="I50" s="190" t="str">
        <f>('Rodinne tymy'!AU254)</f>
        <v/>
      </c>
      <c r="J50" s="107">
        <f>('Rodinne tymy'!I254)</f>
        <v>11.3</v>
      </c>
      <c r="K50" s="134">
        <f>('Rodinne tymy'!K254)</f>
        <v>300</v>
      </c>
      <c r="L50" s="104">
        <f>('Rodinne tymy'!L254)</f>
        <v>2.33</v>
      </c>
      <c r="M50" s="134">
        <f>('Rodinne tymy'!M254)</f>
        <v>251</v>
      </c>
      <c r="N50" s="104">
        <f>('Rodinne tymy'!N254)</f>
        <v>6.55</v>
      </c>
      <c r="O50" s="134">
        <f>('Rodinne tymy'!O254)</f>
        <v>246</v>
      </c>
      <c r="P50" s="101">
        <f>('Rodinne tymy'!P254)</f>
        <v>0</v>
      </c>
      <c r="Q50" s="134">
        <f>('Rodinne tymy'!Q254)</f>
        <v>0</v>
      </c>
      <c r="R50" s="101">
        <f>('Rodinne tymy'!R254)</f>
        <v>0</v>
      </c>
      <c r="S50" s="134">
        <f>('Rodinne tymy'!S254)</f>
        <v>0</v>
      </c>
      <c r="T50" s="104">
        <f>('Rodinne tymy'!T254)</f>
        <v>0</v>
      </c>
      <c r="U50" s="134">
        <f>('Rodinne tymy'!U254)</f>
        <v>0</v>
      </c>
      <c r="V50" s="101">
        <f>('Rodinne tymy'!V254)</f>
        <v>0</v>
      </c>
      <c r="W50" s="134">
        <f>('Rodinne tymy'!W254)</f>
        <v>0</v>
      </c>
      <c r="X50" s="101">
        <f>('Rodinne tymy'!X254)</f>
        <v>0</v>
      </c>
      <c r="Y50" s="134">
        <f>('Rodinne tymy'!Y254)</f>
        <v>0</v>
      </c>
      <c r="Z50" s="104">
        <f>('Rodinne tymy'!Z254)</f>
        <v>0</v>
      </c>
      <c r="AA50" s="134">
        <f>('Rodinne tymy'!AA254)</f>
        <v>0</v>
      </c>
      <c r="AB50" s="101">
        <f>('Rodinne tymy'!AB254)</f>
        <v>0</v>
      </c>
      <c r="AC50" s="101">
        <f>('Rodinne tymy'!AC254)</f>
        <v>0</v>
      </c>
      <c r="AD50" s="106">
        <f>('Rodinne tymy'!AD254)</f>
        <v>0.12222222222222223</v>
      </c>
      <c r="AE50" s="134">
        <f>('Rodinne tymy'!AE254)</f>
        <v>1066</v>
      </c>
      <c r="AF50" s="136">
        <f t="shared" si="0"/>
        <v>0</v>
      </c>
      <c r="AG50" s="133">
        <f t="shared" si="1"/>
        <v>1863</v>
      </c>
    </row>
    <row r="51" spans="1:33" x14ac:dyDescent="0.2">
      <c r="A51" s="90" t="s">
        <v>211</v>
      </c>
      <c r="B51" s="101">
        <f>('Rodinne tymy'!C260)</f>
        <v>0</v>
      </c>
      <c r="C51" s="111">
        <f>('Rodinne tymy'!D260)</f>
        <v>0</v>
      </c>
      <c r="D51" s="111">
        <f>('Rodinne tymy'!E260)</f>
        <v>0</v>
      </c>
      <c r="E51" s="275">
        <f>('Rodinne tymy'!F260)</f>
        <v>0</v>
      </c>
      <c r="F51" s="101">
        <f>('Rodinne tymy'!G260)</f>
        <v>0</v>
      </c>
      <c r="G51" s="101">
        <f>('Rodinne tymy'!H260)</f>
        <v>0</v>
      </c>
      <c r="H51" s="164">
        <f>('Rodinne tymy'!AT260)</f>
        <v>0</v>
      </c>
      <c r="I51" s="190">
        <f>('Rodinne tymy'!AU260)</f>
        <v>0</v>
      </c>
      <c r="J51" s="107">
        <f>('Rodinne tymy'!I260)</f>
        <v>0</v>
      </c>
      <c r="K51" s="134">
        <f>('Rodinne tymy'!K260)</f>
        <v>0</v>
      </c>
      <c r="L51" s="104">
        <f>('Rodinne tymy'!L260)</f>
        <v>0</v>
      </c>
      <c r="M51" s="134">
        <f>('Rodinne tymy'!M260)</f>
        <v>0</v>
      </c>
      <c r="N51" s="104">
        <f>('Rodinne tymy'!N260)</f>
        <v>0</v>
      </c>
      <c r="O51" s="134">
        <f>('Rodinne tymy'!O260)</f>
        <v>0</v>
      </c>
      <c r="P51" s="101">
        <f>('Rodinne tymy'!P260)</f>
        <v>0</v>
      </c>
      <c r="Q51" s="134">
        <f>('Rodinne tymy'!Q260)</f>
        <v>0</v>
      </c>
      <c r="R51" s="101">
        <f>('Rodinne tymy'!R260)</f>
        <v>0</v>
      </c>
      <c r="S51" s="134">
        <f>('Rodinne tymy'!S260)</f>
        <v>0</v>
      </c>
      <c r="T51" s="104">
        <f>('Rodinne tymy'!T260)</f>
        <v>0</v>
      </c>
      <c r="U51" s="134">
        <f>('Rodinne tymy'!U260)</f>
        <v>0</v>
      </c>
      <c r="V51" s="101">
        <f>('Rodinne tymy'!V260)</f>
        <v>0</v>
      </c>
      <c r="W51" s="134">
        <f>('Rodinne tymy'!W260)</f>
        <v>0</v>
      </c>
      <c r="X51" s="101">
        <f>('Rodinne tymy'!X260)</f>
        <v>0</v>
      </c>
      <c r="Y51" s="134">
        <f>('Rodinne tymy'!Y260)</f>
        <v>0</v>
      </c>
      <c r="Z51" s="104">
        <f>('Rodinne tymy'!Z260)</f>
        <v>0</v>
      </c>
      <c r="AA51" s="134">
        <f>('Rodinne tymy'!AA260)</f>
        <v>0</v>
      </c>
      <c r="AB51" s="101">
        <f>('Rodinne tymy'!AB260)</f>
        <v>0</v>
      </c>
      <c r="AC51" s="101">
        <f>('Rodinne tymy'!AC260)</f>
        <v>0</v>
      </c>
      <c r="AD51" s="106">
        <f>('Rodinne tymy'!AD260)</f>
        <v>0</v>
      </c>
      <c r="AE51" s="134" t="str">
        <f>('Rodinne tymy'!AE260)</f>
        <v>Celkový součet bodů rodinného týmu</v>
      </c>
      <c r="AF51" s="136">
        <f t="shared" ref="AF51:AF57" si="4">IF(AND( ISNUMBER(AC51)=NOT(ISNUMBER(AD51)),OR(AND(ISNUMBER(AC51),AC51&gt;=90),AND(ISNUMBER(AD51), AD51&gt;0,AD51&lt;=374))),1,0)</f>
        <v>0</v>
      </c>
      <c r="AG51" s="133" t="e">
        <f t="shared" ref="AG51:AG57" si="5">SUM(K51+M51+O51+Q51+S51+U51+W51+Y51+AA51+AE51)</f>
        <v>#VALUE!</v>
      </c>
    </row>
    <row r="52" spans="1:33" x14ac:dyDescent="0.2">
      <c r="A52" s="90" t="s">
        <v>213</v>
      </c>
      <c r="B52" s="101">
        <f>('Rodinne tymy'!C266)</f>
        <v>0</v>
      </c>
      <c r="C52" s="111">
        <f>('Rodinne tymy'!D266)</f>
        <v>0</v>
      </c>
      <c r="D52" s="111">
        <f>('Rodinne tymy'!E266)</f>
        <v>0</v>
      </c>
      <c r="E52" s="275">
        <f>('Rodinne tymy'!F266)</f>
        <v>0</v>
      </c>
      <c r="F52" s="101">
        <f>('Rodinne tymy'!G266)</f>
        <v>0</v>
      </c>
      <c r="G52" s="101">
        <f>('Rodinne tymy'!H266)</f>
        <v>0</v>
      </c>
      <c r="H52" s="164">
        <f>('Rodinne tymy'!AT266)</f>
        <v>0</v>
      </c>
      <c r="I52" s="190">
        <f>('Rodinne tymy'!AU266)</f>
        <v>0</v>
      </c>
      <c r="J52" s="107">
        <f>('Rodinne tymy'!I266)</f>
        <v>0</v>
      </c>
      <c r="K52" s="134">
        <f>('Rodinne tymy'!K266)</f>
        <v>0</v>
      </c>
      <c r="L52" s="104">
        <f>('Rodinne tymy'!L266)</f>
        <v>0</v>
      </c>
      <c r="M52" s="134">
        <f>('Rodinne tymy'!M266)</f>
        <v>0</v>
      </c>
      <c r="N52" s="104">
        <f>('Rodinne tymy'!N266)</f>
        <v>0</v>
      </c>
      <c r="O52" s="134">
        <f>('Rodinne tymy'!O266)</f>
        <v>0</v>
      </c>
      <c r="P52" s="101">
        <f>('Rodinne tymy'!P266)</f>
        <v>0</v>
      </c>
      <c r="Q52" s="134">
        <f>('Rodinne tymy'!Q266)</f>
        <v>0</v>
      </c>
      <c r="R52" s="101">
        <f>('Rodinne tymy'!R266)</f>
        <v>0</v>
      </c>
      <c r="S52" s="134">
        <f>('Rodinne tymy'!S266)</f>
        <v>0</v>
      </c>
      <c r="T52" s="104">
        <f>('Rodinne tymy'!T266)</f>
        <v>0</v>
      </c>
      <c r="U52" s="134">
        <f>('Rodinne tymy'!U266)</f>
        <v>0</v>
      </c>
      <c r="V52" s="101">
        <f>('Rodinne tymy'!V266)</f>
        <v>0</v>
      </c>
      <c r="W52" s="134">
        <f>('Rodinne tymy'!W266)</f>
        <v>0</v>
      </c>
      <c r="X52" s="101">
        <f>('Rodinne tymy'!X266)</f>
        <v>0</v>
      </c>
      <c r="Y52" s="134">
        <f>('Rodinne tymy'!Y266)</f>
        <v>0</v>
      </c>
      <c r="Z52" s="104">
        <f>('Rodinne tymy'!Z266)</f>
        <v>0</v>
      </c>
      <c r="AA52" s="134">
        <f>('Rodinne tymy'!AA266)</f>
        <v>0</v>
      </c>
      <c r="AB52" s="101">
        <f>('Rodinne tymy'!AB266)</f>
        <v>0</v>
      </c>
      <c r="AC52" s="101">
        <f>('Rodinne tymy'!AC266)</f>
        <v>0</v>
      </c>
      <c r="AD52" s="106">
        <f>('Rodinne tymy'!AD266)</f>
        <v>0</v>
      </c>
      <c r="AE52" s="134" t="str">
        <f>('Rodinne tymy'!AE266)</f>
        <v>Celkový součet bodů rodinného týmu</v>
      </c>
      <c r="AF52" s="136">
        <f t="shared" si="4"/>
        <v>0</v>
      </c>
      <c r="AG52" s="133" t="e">
        <f t="shared" si="5"/>
        <v>#VALUE!</v>
      </c>
    </row>
    <row r="53" spans="1:33" x14ac:dyDescent="0.2">
      <c r="A53" s="90" t="s">
        <v>215</v>
      </c>
      <c r="B53" s="101">
        <f>('Rodinne tymy'!C272)</f>
        <v>0</v>
      </c>
      <c r="C53" s="111">
        <f>('Rodinne tymy'!D272)</f>
        <v>0</v>
      </c>
      <c r="D53" s="111">
        <f>('Rodinne tymy'!E272)</f>
        <v>0</v>
      </c>
      <c r="E53" s="275">
        <f>('Rodinne tymy'!F272)</f>
        <v>0</v>
      </c>
      <c r="F53" s="101">
        <f>('Rodinne tymy'!G272)</f>
        <v>0</v>
      </c>
      <c r="G53" s="101">
        <f>('Rodinne tymy'!H272)</f>
        <v>0</v>
      </c>
      <c r="H53" s="164">
        <f>('Rodinne tymy'!AT272)</f>
        <v>0</v>
      </c>
      <c r="I53" s="190">
        <f>('Rodinne tymy'!AU272)</f>
        <v>0</v>
      </c>
      <c r="J53" s="107">
        <f>('Rodinne tymy'!I272)</f>
        <v>0</v>
      </c>
      <c r="K53" s="134">
        <f>('Rodinne tymy'!K272)</f>
        <v>0</v>
      </c>
      <c r="L53" s="104">
        <f>('Rodinne tymy'!L272)</f>
        <v>0</v>
      </c>
      <c r="M53" s="134">
        <f>('Rodinne tymy'!M272)</f>
        <v>0</v>
      </c>
      <c r="N53" s="104">
        <f>('Rodinne tymy'!N272)</f>
        <v>0</v>
      </c>
      <c r="O53" s="134">
        <f>('Rodinne tymy'!O272)</f>
        <v>0</v>
      </c>
      <c r="P53" s="101">
        <f>('Rodinne tymy'!P272)</f>
        <v>0</v>
      </c>
      <c r="Q53" s="134">
        <f>('Rodinne tymy'!Q272)</f>
        <v>0</v>
      </c>
      <c r="R53" s="101">
        <f>('Rodinne tymy'!R272)</f>
        <v>0</v>
      </c>
      <c r="S53" s="134">
        <f>('Rodinne tymy'!S272)</f>
        <v>0</v>
      </c>
      <c r="T53" s="104">
        <f>('Rodinne tymy'!T272)</f>
        <v>0</v>
      </c>
      <c r="U53" s="134">
        <f>('Rodinne tymy'!U272)</f>
        <v>0</v>
      </c>
      <c r="V53" s="101">
        <f>('Rodinne tymy'!V272)</f>
        <v>0</v>
      </c>
      <c r="W53" s="134">
        <f>('Rodinne tymy'!W272)</f>
        <v>0</v>
      </c>
      <c r="X53" s="101">
        <f>('Rodinne tymy'!X272)</f>
        <v>0</v>
      </c>
      <c r="Y53" s="134">
        <f>('Rodinne tymy'!Y272)</f>
        <v>0</v>
      </c>
      <c r="Z53" s="104">
        <f>('Rodinne tymy'!Z272)</f>
        <v>0</v>
      </c>
      <c r="AA53" s="134">
        <f>('Rodinne tymy'!AA272)</f>
        <v>0</v>
      </c>
      <c r="AB53" s="101">
        <f>('Rodinne tymy'!AB272)</f>
        <v>0</v>
      </c>
      <c r="AC53" s="101">
        <f>('Rodinne tymy'!AC272)</f>
        <v>0</v>
      </c>
      <c r="AD53" s="106">
        <f>('Rodinne tymy'!AD272)</f>
        <v>0</v>
      </c>
      <c r="AE53" s="134" t="str">
        <f>('Rodinne tymy'!AE272)</f>
        <v>Celkový součet bodů rodinného týmu</v>
      </c>
      <c r="AF53" s="136">
        <f t="shared" si="4"/>
        <v>0</v>
      </c>
      <c r="AG53" s="133" t="e">
        <f t="shared" si="5"/>
        <v>#VALUE!</v>
      </c>
    </row>
    <row r="54" spans="1:33" x14ac:dyDescent="0.2">
      <c r="A54" s="90" t="s">
        <v>217</v>
      </c>
      <c r="B54" s="101">
        <f>('Rodinne tymy'!C278)</f>
        <v>0</v>
      </c>
      <c r="C54" s="111">
        <f>('Rodinne tymy'!D278)</f>
        <v>0</v>
      </c>
      <c r="D54" s="111">
        <f>('Rodinne tymy'!E278)</f>
        <v>0</v>
      </c>
      <c r="E54" s="275" t="str">
        <f>('Rodinne tymy'!F278)</f>
        <v>r</v>
      </c>
      <c r="F54" s="101">
        <f>('Rodinne tymy'!G278)</f>
        <v>0</v>
      </c>
      <c r="G54" s="101">
        <f>('Rodinne tymy'!H278)</f>
        <v>0</v>
      </c>
      <c r="H54" s="164">
        <f>('Rodinne tymy'!AT278)</f>
        <v>0</v>
      </c>
      <c r="I54" s="190" t="str">
        <f>('Rodinne tymy'!AU278)</f>
        <v/>
      </c>
      <c r="J54" s="107">
        <f>('Rodinne tymy'!I278)</f>
        <v>0</v>
      </c>
      <c r="K54" s="134">
        <f>('Rodinne tymy'!K278)</f>
        <v>0</v>
      </c>
      <c r="L54" s="104">
        <f>('Rodinne tymy'!L278)</f>
        <v>0</v>
      </c>
      <c r="M54" s="134">
        <f>('Rodinne tymy'!M278)</f>
        <v>0</v>
      </c>
      <c r="N54" s="104">
        <f>('Rodinne tymy'!N278)</f>
        <v>0</v>
      </c>
      <c r="O54" s="134">
        <f>('Rodinne tymy'!O278)</f>
        <v>0</v>
      </c>
      <c r="P54" s="101">
        <f>('Rodinne tymy'!P278)</f>
        <v>0</v>
      </c>
      <c r="Q54" s="134">
        <f>('Rodinne tymy'!Q278)</f>
        <v>0</v>
      </c>
      <c r="R54" s="101">
        <f>('Rodinne tymy'!R278)</f>
        <v>0</v>
      </c>
      <c r="S54" s="134">
        <f>('Rodinne tymy'!S278)</f>
        <v>0</v>
      </c>
      <c r="T54" s="104">
        <f>('Rodinne tymy'!T278)</f>
        <v>0</v>
      </c>
      <c r="U54" s="134">
        <f>('Rodinne tymy'!U278)</f>
        <v>0</v>
      </c>
      <c r="V54" s="101">
        <f>('Rodinne tymy'!V278)</f>
        <v>0</v>
      </c>
      <c r="W54" s="134">
        <f>('Rodinne tymy'!W278)</f>
        <v>0</v>
      </c>
      <c r="X54" s="101">
        <f>('Rodinne tymy'!X278)</f>
        <v>0</v>
      </c>
      <c r="Y54" s="134">
        <f>('Rodinne tymy'!Y278)</f>
        <v>0</v>
      </c>
      <c r="Z54" s="104">
        <f>('Rodinne tymy'!Z278)</f>
        <v>0</v>
      </c>
      <c r="AA54" s="134">
        <f>('Rodinne tymy'!AA278)</f>
        <v>0</v>
      </c>
      <c r="AB54" s="101">
        <f>('Rodinne tymy'!AB278)</f>
        <v>0</v>
      </c>
      <c r="AC54" s="101">
        <f>('Rodinne tymy'!AC278)</f>
        <v>0</v>
      </c>
      <c r="AD54" s="106">
        <f>('Rodinne tymy'!AD278)</f>
        <v>0</v>
      </c>
      <c r="AE54" s="134">
        <f>('Rodinne tymy'!AE278)</f>
        <v>0</v>
      </c>
      <c r="AF54" s="136">
        <f t="shared" si="4"/>
        <v>0</v>
      </c>
      <c r="AG54" s="133">
        <f t="shared" si="5"/>
        <v>0</v>
      </c>
    </row>
    <row r="55" spans="1:33" x14ac:dyDescent="0.2">
      <c r="A55" s="90" t="s">
        <v>219</v>
      </c>
      <c r="B55" s="101">
        <f>('Rodinne tymy'!C284)</f>
        <v>0</v>
      </c>
      <c r="C55" s="111">
        <f>('Rodinne tymy'!D284)</f>
        <v>0</v>
      </c>
      <c r="D55" s="111">
        <f>('Rodinne tymy'!E284)</f>
        <v>0</v>
      </c>
      <c r="E55" s="275" t="str">
        <f>('Rodinne tymy'!F284)</f>
        <v>r</v>
      </c>
      <c r="F55" s="101">
        <f>('Rodinne tymy'!G284)</f>
        <v>0</v>
      </c>
      <c r="G55" s="101">
        <f>('Rodinne tymy'!H284)</f>
        <v>0</v>
      </c>
      <c r="H55" s="164">
        <f>('Rodinne tymy'!AT284)</f>
        <v>0</v>
      </c>
      <c r="I55" s="190" t="str">
        <f>('Rodinne tymy'!AU284)</f>
        <v/>
      </c>
      <c r="J55" s="107">
        <f>('Rodinne tymy'!I284)</f>
        <v>0</v>
      </c>
      <c r="K55" s="134">
        <f>('Rodinne tymy'!K284)</f>
        <v>0</v>
      </c>
      <c r="L55" s="104">
        <f>('Rodinne tymy'!L284)</f>
        <v>0</v>
      </c>
      <c r="M55" s="134">
        <f>('Rodinne tymy'!M284)</f>
        <v>0</v>
      </c>
      <c r="N55" s="104">
        <f>('Rodinne tymy'!N284)</f>
        <v>0</v>
      </c>
      <c r="O55" s="134">
        <f>('Rodinne tymy'!O284)</f>
        <v>0</v>
      </c>
      <c r="P55" s="101">
        <f>('Rodinne tymy'!P284)</f>
        <v>0</v>
      </c>
      <c r="Q55" s="134">
        <f>('Rodinne tymy'!Q284)</f>
        <v>0</v>
      </c>
      <c r="R55" s="101">
        <f>('Rodinne tymy'!R284)</f>
        <v>0</v>
      </c>
      <c r="S55" s="134">
        <f>('Rodinne tymy'!S284)</f>
        <v>0</v>
      </c>
      <c r="T55" s="104">
        <f>('Rodinne tymy'!T284)</f>
        <v>0</v>
      </c>
      <c r="U55" s="134">
        <f>('Rodinne tymy'!U284)</f>
        <v>0</v>
      </c>
      <c r="V55" s="101">
        <f>('Rodinne tymy'!V284)</f>
        <v>0</v>
      </c>
      <c r="W55" s="134">
        <f>('Rodinne tymy'!W284)</f>
        <v>0</v>
      </c>
      <c r="X55" s="101">
        <f>('Rodinne tymy'!X284)</f>
        <v>0</v>
      </c>
      <c r="Y55" s="134">
        <f>('Rodinne tymy'!Y284)</f>
        <v>0</v>
      </c>
      <c r="Z55" s="104">
        <f>('Rodinne tymy'!Z284)</f>
        <v>0</v>
      </c>
      <c r="AA55" s="134">
        <f>('Rodinne tymy'!AA284)</f>
        <v>0</v>
      </c>
      <c r="AB55" s="101">
        <f>('Rodinne tymy'!AB284)</f>
        <v>0</v>
      </c>
      <c r="AC55" s="101">
        <f>('Rodinne tymy'!AC284)</f>
        <v>0</v>
      </c>
      <c r="AD55" s="106">
        <f>('Rodinne tymy'!AD284)</f>
        <v>0</v>
      </c>
      <c r="AE55" s="134">
        <f>('Rodinne tymy'!AE284)</f>
        <v>0</v>
      </c>
      <c r="AF55" s="136">
        <f t="shared" si="4"/>
        <v>0</v>
      </c>
      <c r="AG55" s="133">
        <f t="shared" si="5"/>
        <v>0</v>
      </c>
    </row>
    <row r="56" spans="1:33" x14ac:dyDescent="0.2">
      <c r="A56" s="90" t="s">
        <v>221</v>
      </c>
      <c r="B56" s="101" t="e">
        <f>('Rodinne tymy'!#REF!)</f>
        <v>#REF!</v>
      </c>
      <c r="C56" s="111" t="e">
        <f>('Rodinne tymy'!#REF!)</f>
        <v>#REF!</v>
      </c>
      <c r="D56" s="111" t="e">
        <f>('Rodinne tymy'!#REF!)</f>
        <v>#REF!</v>
      </c>
      <c r="E56" s="275" t="e">
        <f>('Rodinne tymy'!#REF!)</f>
        <v>#REF!</v>
      </c>
      <c r="F56" s="101" t="e">
        <f>('Rodinne tymy'!#REF!)</f>
        <v>#REF!</v>
      </c>
      <c r="G56" s="101" t="e">
        <f>('Rodinne tymy'!#REF!)</f>
        <v>#REF!</v>
      </c>
      <c r="H56" s="164" t="e">
        <f>('Rodinne tymy'!#REF!)</f>
        <v>#REF!</v>
      </c>
      <c r="I56" s="190" t="e">
        <f>('Rodinne tymy'!#REF!)</f>
        <v>#REF!</v>
      </c>
      <c r="J56" s="107" t="e">
        <f>('Rodinne tymy'!#REF!)</f>
        <v>#REF!</v>
      </c>
      <c r="K56" s="134" t="e">
        <f>('Rodinne tymy'!#REF!)</f>
        <v>#REF!</v>
      </c>
      <c r="L56" s="104" t="e">
        <f>('Rodinne tymy'!#REF!)</f>
        <v>#REF!</v>
      </c>
      <c r="M56" s="134" t="e">
        <f>('Rodinne tymy'!#REF!)</f>
        <v>#REF!</v>
      </c>
      <c r="N56" s="104" t="e">
        <f>('Rodinne tymy'!#REF!)</f>
        <v>#REF!</v>
      </c>
      <c r="O56" s="134" t="e">
        <f>('Rodinne tymy'!#REF!)</f>
        <v>#REF!</v>
      </c>
      <c r="P56" s="101" t="e">
        <f>('Rodinne tymy'!#REF!)</f>
        <v>#REF!</v>
      </c>
      <c r="Q56" s="134" t="e">
        <f>('Rodinne tymy'!#REF!)</f>
        <v>#REF!</v>
      </c>
      <c r="R56" s="101" t="e">
        <f>('Rodinne tymy'!#REF!)</f>
        <v>#REF!</v>
      </c>
      <c r="S56" s="134" t="e">
        <f>('Rodinne tymy'!#REF!)</f>
        <v>#REF!</v>
      </c>
      <c r="T56" s="104" t="e">
        <f>('Rodinne tymy'!#REF!)</f>
        <v>#REF!</v>
      </c>
      <c r="U56" s="134" t="e">
        <f>('Rodinne tymy'!#REF!)</f>
        <v>#REF!</v>
      </c>
      <c r="V56" s="101" t="e">
        <f>('Rodinne tymy'!#REF!)</f>
        <v>#REF!</v>
      </c>
      <c r="W56" s="134" t="e">
        <f>('Rodinne tymy'!#REF!)</f>
        <v>#REF!</v>
      </c>
      <c r="X56" s="101" t="e">
        <f>('Rodinne tymy'!#REF!)</f>
        <v>#REF!</v>
      </c>
      <c r="Y56" s="134" t="e">
        <f>('Rodinne tymy'!#REF!)</f>
        <v>#REF!</v>
      </c>
      <c r="Z56" s="104" t="e">
        <f>('Rodinne tymy'!#REF!)</f>
        <v>#REF!</v>
      </c>
      <c r="AA56" s="134" t="e">
        <f>('Rodinne tymy'!#REF!)</f>
        <v>#REF!</v>
      </c>
      <c r="AB56" s="101" t="e">
        <f>('Rodinne tymy'!#REF!)</f>
        <v>#REF!</v>
      </c>
      <c r="AC56" s="101" t="e">
        <f>('Rodinne tymy'!#REF!)</f>
        <v>#REF!</v>
      </c>
      <c r="AD56" s="106" t="e">
        <f>('Rodinne tymy'!#REF!)</f>
        <v>#REF!</v>
      </c>
      <c r="AE56" s="134" t="e">
        <f>('Rodinne tymy'!#REF!)</f>
        <v>#REF!</v>
      </c>
      <c r="AF56" s="136" t="e">
        <f t="shared" si="4"/>
        <v>#REF!</v>
      </c>
      <c r="AG56" s="133" t="e">
        <f t="shared" si="5"/>
        <v>#REF!</v>
      </c>
    </row>
    <row r="57" spans="1:33" x14ac:dyDescent="0.2">
      <c r="A57" s="90" t="s">
        <v>222</v>
      </c>
      <c r="B57" s="101" t="e">
        <f>('Rodinne tymy'!#REF!)</f>
        <v>#REF!</v>
      </c>
      <c r="C57" s="111" t="e">
        <f>('Rodinne tymy'!#REF!)</f>
        <v>#REF!</v>
      </c>
      <c r="D57" s="111" t="e">
        <f>('Rodinne tymy'!#REF!)</f>
        <v>#REF!</v>
      </c>
      <c r="E57" s="275" t="e">
        <f>('Rodinne tymy'!#REF!)</f>
        <v>#REF!</v>
      </c>
      <c r="F57" s="101" t="e">
        <f>('Rodinne tymy'!#REF!)</f>
        <v>#REF!</v>
      </c>
      <c r="G57" s="101" t="e">
        <f>('Rodinne tymy'!#REF!)</f>
        <v>#REF!</v>
      </c>
      <c r="H57" s="164" t="e">
        <f>('Rodinne tymy'!#REF!)</f>
        <v>#REF!</v>
      </c>
      <c r="I57" s="190" t="e">
        <f>('Rodinne tymy'!#REF!)</f>
        <v>#REF!</v>
      </c>
      <c r="J57" s="107" t="e">
        <f>('Rodinne tymy'!#REF!)</f>
        <v>#REF!</v>
      </c>
      <c r="K57" s="134" t="e">
        <f>('Rodinne tymy'!#REF!)</f>
        <v>#REF!</v>
      </c>
      <c r="L57" s="104" t="e">
        <f>('Rodinne tymy'!#REF!)</f>
        <v>#REF!</v>
      </c>
      <c r="M57" s="134" t="e">
        <f>('Rodinne tymy'!#REF!)</f>
        <v>#REF!</v>
      </c>
      <c r="N57" s="104" t="e">
        <f>('Rodinne tymy'!#REF!)</f>
        <v>#REF!</v>
      </c>
      <c r="O57" s="134" t="e">
        <f>('Rodinne tymy'!#REF!)</f>
        <v>#REF!</v>
      </c>
      <c r="P57" s="101" t="e">
        <f>('Rodinne tymy'!#REF!)</f>
        <v>#REF!</v>
      </c>
      <c r="Q57" s="134" t="e">
        <f>('Rodinne tymy'!#REF!)</f>
        <v>#REF!</v>
      </c>
      <c r="R57" s="101" t="e">
        <f>('Rodinne tymy'!#REF!)</f>
        <v>#REF!</v>
      </c>
      <c r="S57" s="134" t="e">
        <f>('Rodinne tymy'!#REF!)</f>
        <v>#REF!</v>
      </c>
      <c r="T57" s="104" t="e">
        <f>('Rodinne tymy'!#REF!)</f>
        <v>#REF!</v>
      </c>
      <c r="U57" s="134" t="e">
        <f>('Rodinne tymy'!#REF!)</f>
        <v>#REF!</v>
      </c>
      <c r="V57" s="101" t="e">
        <f>('Rodinne tymy'!#REF!)</f>
        <v>#REF!</v>
      </c>
      <c r="W57" s="134" t="e">
        <f>('Rodinne tymy'!#REF!)</f>
        <v>#REF!</v>
      </c>
      <c r="X57" s="101" t="e">
        <f>('Rodinne tymy'!#REF!)</f>
        <v>#REF!</v>
      </c>
      <c r="Y57" s="134" t="e">
        <f>('Rodinne tymy'!#REF!)</f>
        <v>#REF!</v>
      </c>
      <c r="Z57" s="104" t="e">
        <f>('Rodinne tymy'!#REF!)</f>
        <v>#REF!</v>
      </c>
      <c r="AA57" s="134" t="e">
        <f>('Rodinne tymy'!#REF!)</f>
        <v>#REF!</v>
      </c>
      <c r="AB57" s="101" t="e">
        <f>('Rodinne tymy'!#REF!)</f>
        <v>#REF!</v>
      </c>
      <c r="AC57" s="101" t="e">
        <f>('Rodinne tymy'!#REF!)</f>
        <v>#REF!</v>
      </c>
      <c r="AD57" s="106" t="e">
        <f>('Rodinne tymy'!#REF!)</f>
        <v>#REF!</v>
      </c>
      <c r="AE57" s="134" t="e">
        <f>('Rodinne tymy'!#REF!)</f>
        <v>#REF!</v>
      </c>
      <c r="AF57" s="136" t="e">
        <f t="shared" si="4"/>
        <v>#REF!</v>
      </c>
      <c r="AG57" s="133" t="e">
        <f t="shared" si="5"/>
        <v>#REF!</v>
      </c>
    </row>
  </sheetData>
  <sheetProtection formatCells="0" sort="0"/>
  <sortState ref="B11:AG49">
    <sortCondition descending="1" ref="AG11:AG49"/>
  </sortState>
  <mergeCells count="9">
    <mergeCell ref="J6:AG6"/>
    <mergeCell ref="C5:H5"/>
    <mergeCell ref="C1:AG1"/>
    <mergeCell ref="R3:S3"/>
    <mergeCell ref="T3:W3"/>
    <mergeCell ref="Y3:AC3"/>
    <mergeCell ref="AD3:AG3"/>
    <mergeCell ref="J5:AG5"/>
    <mergeCell ref="D3:N3"/>
  </mergeCells>
  <phoneticPr fontId="0" type="noConversion"/>
  <pageMargins left="0" right="0" top="0.59055118110236227" bottom="0.39370078740157483" header="0.51181102362204722" footer="0.51181102362204722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Návod</vt:lpstr>
      <vt:lpstr>Rodinne tymy</vt:lpstr>
      <vt:lpstr>Jednotlivci-deti</vt:lpstr>
      <vt:lpstr>Jednotlivci-rodice</vt:lpstr>
      <vt:lpstr>Návod!Oblast_tisku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Koukal</dc:creator>
  <cp:lastModifiedBy>Foučková Dana (OKS) P11</cp:lastModifiedBy>
  <cp:revision/>
  <dcterms:created xsi:type="dcterms:W3CDTF">2002-05-18T17:08:00Z</dcterms:created>
  <dcterms:modified xsi:type="dcterms:W3CDTF">2020-06-25T09:28:12Z</dcterms:modified>
</cp:coreProperties>
</file>